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4310" windowHeight="7980" firstSheet="1" activeTab="1"/>
  </bookViews>
  <sheets>
    <sheet name="印刷メニュ－" sheetId="1" state="hidden" r:id="rId1"/>
    <sheet name="5表" sheetId="2" r:id="rId2"/>
    <sheet name="6表" sheetId="3" state="hidden" r:id="rId3"/>
    <sheet name="基礎データC" sheetId="4" state="hidden" r:id="rId4"/>
    <sheet name="作業C1" sheetId="5" state="hidden" r:id="rId5"/>
    <sheet name="作業C2" sheetId="6" state="hidden" r:id="rId6"/>
    <sheet name="語句対比シート" sheetId="7" state="hidden" r:id="rId7"/>
  </sheets>
  <externalReferences>
    <externalReference r:id="rId10"/>
  </externalReferences>
  <definedNames>
    <definedName name="hihoC">'基礎データC'!$J$6:$K$65536</definedName>
    <definedName name="MAN01" localSheetId="6">#REF!</definedName>
    <definedName name="MAN01">#REF!</definedName>
    <definedName name="MAN02" localSheetId="6">#REF!</definedName>
    <definedName name="MAN02">#REF!</definedName>
    <definedName name="MAN03" localSheetId="6">#REF!</definedName>
    <definedName name="MAN03">#REF!</definedName>
    <definedName name="MAN04" localSheetId="6">#REF!</definedName>
    <definedName name="MAN04">#REF!</definedName>
    <definedName name="MAN05" localSheetId="6">#REF!</definedName>
    <definedName name="MAN05">#REF!</definedName>
    <definedName name="MAN06" localSheetId="6">#REF!</definedName>
    <definedName name="MAN06">#REF!</definedName>
    <definedName name="MAN07" localSheetId="6">#REF!</definedName>
    <definedName name="MAN07">#REF!</definedName>
    <definedName name="MAN08" localSheetId="6">#REF!</definedName>
    <definedName name="MAN08">#REF!</definedName>
    <definedName name="MAN09" localSheetId="6">#REF!</definedName>
    <definedName name="MAN09">#REF!</definedName>
    <definedName name="MAN10" localSheetId="6">#REF!</definedName>
    <definedName name="MAN10">#REF!</definedName>
    <definedName name="MAN11" localSheetId="6">#REF!</definedName>
    <definedName name="MAN11">#REF!</definedName>
    <definedName name="MAN12" localSheetId="6">#REF!</definedName>
    <definedName name="MAN12">#REF!</definedName>
    <definedName name="MAN13" localSheetId="6">#REF!</definedName>
    <definedName name="MAN13">#REF!</definedName>
    <definedName name="MAN14" localSheetId="6">#REF!</definedName>
    <definedName name="MAN14">#REF!</definedName>
    <definedName name="MAN15" localSheetId="6">#REF!</definedName>
    <definedName name="MAN15">#REF!</definedName>
    <definedName name="MAN16" localSheetId="6">#REF!</definedName>
    <definedName name="MAN16">#REF!</definedName>
    <definedName name="S_hihosuuC" localSheetId="3">'基礎データC'!$J$5:$K$31</definedName>
    <definedName name="S_toukeiC" localSheetId="3">'基礎データC'!$C$5:$H$3838</definedName>
    <definedName name="toukeiＣ">'基礎データC'!$C$6:$H$65536</definedName>
    <definedName name="WOMAN01" localSheetId="6">#REF!</definedName>
    <definedName name="WOMAN01">#REF!</definedName>
    <definedName name="WOMAN02" localSheetId="6">#REF!</definedName>
    <definedName name="WOMAN02">#REF!</definedName>
    <definedName name="WOMAN03" localSheetId="6">#REF!</definedName>
    <definedName name="WOMAN03">#REF!</definedName>
    <definedName name="WOMAN04" localSheetId="6">#REF!</definedName>
    <definedName name="WOMAN04">#REF!</definedName>
    <definedName name="WOMAN05" localSheetId="6">#REF!</definedName>
    <definedName name="WOMAN05">#REF!</definedName>
    <definedName name="WOMAN06" localSheetId="6">#REF!</definedName>
    <definedName name="WOMAN06">#REF!</definedName>
    <definedName name="WOMAN07" localSheetId="6">#REF!</definedName>
    <definedName name="WOMAN07">#REF!</definedName>
    <definedName name="WOMAN08" localSheetId="6">#REF!</definedName>
    <definedName name="WOMAN08">#REF!</definedName>
    <definedName name="WOMAN09" localSheetId="6">#REF!</definedName>
    <definedName name="WOMAN09">#REF!</definedName>
    <definedName name="WOMAN10" localSheetId="6">#REF!</definedName>
    <definedName name="WOMAN10">#REF!</definedName>
    <definedName name="WOMAN11" localSheetId="6">#REF!</definedName>
    <definedName name="WOMAN11">#REF!</definedName>
    <definedName name="WOMAN12" localSheetId="6">#REF!</definedName>
    <definedName name="WOMAN12">#REF!</definedName>
    <definedName name="WOMAN13" localSheetId="6">#REF!</definedName>
    <definedName name="WOMAN13">#REF!</definedName>
    <definedName name="WOMAN14" localSheetId="6">#REF!</definedName>
    <definedName name="WOMAN14">#REF!</definedName>
    <definedName name="WOMAN15" localSheetId="6">#REF!</definedName>
    <definedName name="WOMAN15">#REF!</definedName>
    <definedName name="WOMAN16" localSheetId="6">#REF!</definedName>
    <definedName name="WOMAN16">#REF!</definedName>
    <definedName name="基礎資料">#REF!</definedName>
    <definedName name="郡市町村名">'語句対比シート'!$B$3:$F$28</definedName>
    <definedName name="市町村名">'語句対比シート'!$B$32:$D$51</definedName>
    <definedName name="疾病" localSheetId="6">#REF!</definedName>
    <definedName name="疾病">#REF!</definedName>
    <definedName name="大分類名">'語句対比シート'!$H$3:$J$23</definedName>
    <definedName name="中分類名">'語句対比シート'!$L$3:$M$121</definedName>
    <definedName name="町村別19" localSheetId="6">#REF!</definedName>
    <definedName name="町村別19">#REF!</definedName>
    <definedName name="鳥取市" localSheetId="6">'語句対比シート'!$D$11:$D$35</definedName>
    <definedName name="鳥取市">#REF!</definedName>
    <definedName name="特定疾病" localSheetId="6">#REF!</definedName>
    <definedName name="特定疾病">#REF!</definedName>
    <definedName name="年齢別県計" localSheetId="6">#REF!</definedName>
    <definedName name="年齢別県計">#REF!</definedName>
    <definedName name="年齢別県計19" localSheetId="6">#REF!</definedName>
    <definedName name="年齢別県計19">#REF!</definedName>
    <definedName name="被保" localSheetId="6">#REF!</definedName>
    <definedName name="被保">#REF!</definedName>
    <definedName name="保険者別歯科" localSheetId="6">#REF!</definedName>
    <definedName name="保険者別歯科">#REF!</definedName>
  </definedNames>
  <calcPr fullCalcOnLoad="1"/>
</workbook>
</file>

<file path=xl/sharedStrings.xml><?xml version="1.0" encoding="utf-8"?>
<sst xmlns="http://schemas.openxmlformats.org/spreadsheetml/2006/main" count="796" uniqueCount="321">
  <si>
    <t>日数/件</t>
  </si>
  <si>
    <t>費用額/日</t>
  </si>
  <si>
    <t>同順位回避値</t>
  </si>
  <si>
    <t>順位用受診率</t>
  </si>
  <si>
    <t>一連番号</t>
  </si>
  <si>
    <t>全体</t>
  </si>
  <si>
    <t>費用額/人</t>
  </si>
  <si>
    <t>計</t>
  </si>
  <si>
    <t>位</t>
  </si>
  <si>
    <t>大分類番号</t>
  </si>
  <si>
    <t>被保険者数</t>
  </si>
  <si>
    <t>入                                    院</t>
  </si>
  <si>
    <t>入                           院                              外</t>
  </si>
  <si>
    <t>腸管感染症</t>
  </si>
  <si>
    <t>結核</t>
  </si>
  <si>
    <t>主として性的伝播様式をとる感染症</t>
  </si>
  <si>
    <t>皮膚および粘膜の病変を伴うウィルス疾患</t>
  </si>
  <si>
    <t>ウィルス肝炎</t>
  </si>
  <si>
    <t>その他のウィルス疾患</t>
  </si>
  <si>
    <t>真菌症</t>
  </si>
  <si>
    <t>感染症及び寄生虫症の続発・後遺症</t>
  </si>
  <si>
    <t>その他の感染症及び寄生虫症</t>
  </si>
  <si>
    <t>胃の悪性新生物</t>
  </si>
  <si>
    <t>結腸の悪性新生物</t>
  </si>
  <si>
    <t>直腸Ｓ状結腸移行部及び直腸の悪性新生物</t>
  </si>
  <si>
    <t>肝及び肝内胆管の悪性新生物</t>
  </si>
  <si>
    <t>乳房の悪性新生物</t>
  </si>
  <si>
    <t>子宮の悪性新生物</t>
  </si>
  <si>
    <t>悪性リンパ腫</t>
  </si>
  <si>
    <t>白血病</t>
  </si>
  <si>
    <t>その他の悪性新生物</t>
  </si>
  <si>
    <t>良性新生物及びその他の新生物</t>
  </si>
  <si>
    <t>貧血</t>
  </si>
  <si>
    <t>その他の血液及び造血器の疾患並びに免疫機構の障害</t>
  </si>
  <si>
    <t>甲状腺障害</t>
  </si>
  <si>
    <t>糖尿病</t>
  </si>
  <si>
    <t>精神作用物質使用による精神及び行動の障害</t>
  </si>
  <si>
    <t>気分［感情］障害（躁うつ病を含む）</t>
  </si>
  <si>
    <t>精神遅滞</t>
  </si>
  <si>
    <t>その他の精神及び行動の障害</t>
  </si>
  <si>
    <t>パーキンソン病</t>
  </si>
  <si>
    <t>アルツハイマー病</t>
  </si>
  <si>
    <t>てんかん</t>
  </si>
  <si>
    <t>脳性麻痺及びその他の麻痺性症候群</t>
  </si>
  <si>
    <t>自律神経系の障害</t>
  </si>
  <si>
    <t>その他の神経系の疾患</t>
  </si>
  <si>
    <t>結膜炎</t>
  </si>
  <si>
    <t>白内障</t>
  </si>
  <si>
    <t>屈折及び調節の障害</t>
  </si>
  <si>
    <t>その他の眼及び付属器の疾患</t>
  </si>
  <si>
    <t>外耳炎</t>
  </si>
  <si>
    <t>その他の外耳疾患</t>
  </si>
  <si>
    <t>中耳炎</t>
  </si>
  <si>
    <t>その他の中耳及び乳様突起の疾患</t>
  </si>
  <si>
    <t>メニエール病</t>
  </si>
  <si>
    <t>その他の内耳疾患</t>
  </si>
  <si>
    <t>その他の耳疾患</t>
  </si>
  <si>
    <t>高血圧性疾患</t>
  </si>
  <si>
    <t>虚血性心疾患</t>
  </si>
  <si>
    <t>その他の心疾患</t>
  </si>
  <si>
    <t>くも膜下出血</t>
  </si>
  <si>
    <t>脳内出血</t>
  </si>
  <si>
    <t>脳梗塞</t>
  </si>
  <si>
    <t>脳動脈硬化（症）</t>
  </si>
  <si>
    <t>その他の脳血管疾患</t>
  </si>
  <si>
    <t>動脈硬化（症）</t>
  </si>
  <si>
    <t>痔核</t>
  </si>
  <si>
    <t>低血圧（症）</t>
  </si>
  <si>
    <t>その他の循環器系の疾患</t>
  </si>
  <si>
    <t>急性咽頭炎及び急性扁桃炎</t>
  </si>
  <si>
    <t>その他の急性上気道感染症</t>
  </si>
  <si>
    <t>肺炎</t>
  </si>
  <si>
    <t>急性気管支炎及び急性細気管支炎</t>
  </si>
  <si>
    <t>アレルギー性鼻炎</t>
  </si>
  <si>
    <t>慢性副鼻腔炎</t>
  </si>
  <si>
    <t>急性又は慢性と明示されない気管支炎</t>
  </si>
  <si>
    <t>慢性閉塞性肺疾患</t>
  </si>
  <si>
    <t>喘息</t>
  </si>
  <si>
    <t>その他の呼吸器系の疾患</t>
  </si>
  <si>
    <t>う蝕</t>
  </si>
  <si>
    <t>歯肉炎及び歯周疾患</t>
  </si>
  <si>
    <t>その他の歯及び歯の支持組織の障害</t>
  </si>
  <si>
    <t>胃潰瘍及び十二指腸潰瘍</t>
  </si>
  <si>
    <t>胃炎及び十二指腸炎</t>
  </si>
  <si>
    <t>アルコール性肝疾患</t>
  </si>
  <si>
    <t>慢性肝炎（アルコール性のものを除く）</t>
  </si>
  <si>
    <t>肝硬変（アルコール性のものを除く）</t>
  </si>
  <si>
    <t>その他の肝疾患</t>
  </si>
  <si>
    <t>胆石症及び胆のう炎</t>
  </si>
  <si>
    <t>膵疾患</t>
  </si>
  <si>
    <t>その他の消化器系の疾患</t>
  </si>
  <si>
    <t>皮膚及び皮下組織の感染症</t>
  </si>
  <si>
    <t>皮膚炎及び湿疹</t>
  </si>
  <si>
    <t>その他の皮膚及び皮下組織の疾患</t>
  </si>
  <si>
    <t>炎症性多発性関節障害</t>
  </si>
  <si>
    <t>関節症</t>
  </si>
  <si>
    <t>脊椎障害（脊椎症を含む）</t>
  </si>
  <si>
    <t>椎間板障害</t>
  </si>
  <si>
    <t>頚腕症候群</t>
  </si>
  <si>
    <t>腰痛症及び坐骨神経痛</t>
  </si>
  <si>
    <t>その他の脊柱障害</t>
  </si>
  <si>
    <t>骨の密度及び構造の障害</t>
  </si>
  <si>
    <t>その他の筋骨格系及び結合組織の疾患</t>
  </si>
  <si>
    <t>糸球体疾患及び腎尿細管間質性疾患</t>
  </si>
  <si>
    <t>腎不全</t>
  </si>
  <si>
    <t>尿路結石症</t>
  </si>
  <si>
    <t>前立腺肥大（症）</t>
  </si>
  <si>
    <t>月経障害及び閉経周辺期障害</t>
  </si>
  <si>
    <t>流産</t>
  </si>
  <si>
    <t>単胎自然分娩</t>
  </si>
  <si>
    <t>妊娠及び胎児発育に関連する障害</t>
  </si>
  <si>
    <t>その他の周産期に発生した病態</t>
  </si>
  <si>
    <t>心臓の先天奇形</t>
  </si>
  <si>
    <t>骨折</t>
  </si>
  <si>
    <t>頭蓋内損傷及び内臓の損傷</t>
  </si>
  <si>
    <t>熱傷及び腐食</t>
  </si>
  <si>
    <t>中毒</t>
  </si>
  <si>
    <t>その他の損傷及びその他の外因の影響</t>
  </si>
  <si>
    <t>1位</t>
  </si>
  <si>
    <t>2位</t>
  </si>
  <si>
    <t>3位</t>
  </si>
  <si>
    <t>4位</t>
  </si>
  <si>
    <t>5位</t>
  </si>
  <si>
    <t>6位</t>
  </si>
  <si>
    <t>7位</t>
  </si>
  <si>
    <t>8位</t>
  </si>
  <si>
    <t>9位</t>
  </si>
  <si>
    <t>10位</t>
  </si>
  <si>
    <t>その他</t>
  </si>
  <si>
    <t>11位以下</t>
  </si>
  <si>
    <t>件数割合</t>
  </si>
  <si>
    <t>郡市町村名</t>
  </si>
  <si>
    <t>大分類名</t>
  </si>
  <si>
    <t>中分類名</t>
  </si>
  <si>
    <t>鳥取県</t>
  </si>
  <si>
    <t>総計</t>
  </si>
  <si>
    <t>都市部</t>
  </si>
  <si>
    <t>歯科（再掲）</t>
  </si>
  <si>
    <t>岩美郡</t>
  </si>
  <si>
    <t>感染症及び寄生虫症</t>
  </si>
  <si>
    <t>八頭郡</t>
  </si>
  <si>
    <t>新生物</t>
  </si>
  <si>
    <t>東伯郡</t>
  </si>
  <si>
    <t>血液及び造血器、免疫機構の障害</t>
  </si>
  <si>
    <t>西伯郡</t>
  </si>
  <si>
    <t>内分泌、栄養及び代謝疾患</t>
  </si>
  <si>
    <t>日野郡</t>
  </si>
  <si>
    <t>精神及び行動の障害</t>
  </si>
  <si>
    <t>鳥取市</t>
  </si>
  <si>
    <t>神経系の疾患</t>
  </si>
  <si>
    <t>米子市</t>
  </si>
  <si>
    <t>眼及び付属器の疾患</t>
  </si>
  <si>
    <t>倉吉市</t>
  </si>
  <si>
    <t>耳及び乳様突起の疾患</t>
  </si>
  <si>
    <t>境港市</t>
  </si>
  <si>
    <t>循環器系の疾患</t>
  </si>
  <si>
    <t>岩美町</t>
  </si>
  <si>
    <t>呼吸器系の疾患</t>
  </si>
  <si>
    <t>若桜町</t>
  </si>
  <si>
    <t>消化器系の疾患</t>
  </si>
  <si>
    <t>智頭町</t>
  </si>
  <si>
    <t>皮膚及び皮下組織の疾患</t>
  </si>
  <si>
    <t>三朝町</t>
  </si>
  <si>
    <t>筋骨格系及び結合組織の疾患</t>
  </si>
  <si>
    <t>日吉津村</t>
  </si>
  <si>
    <t>尿路性器系の疾患</t>
  </si>
  <si>
    <t>日南町</t>
  </si>
  <si>
    <t>妊娠、分娩及び産じょく</t>
  </si>
  <si>
    <t>日野町</t>
  </si>
  <si>
    <t>周産期に発生した病態</t>
  </si>
  <si>
    <t>江府町</t>
  </si>
  <si>
    <t>先天奇形、変形及び染色体異常</t>
  </si>
  <si>
    <t>琴浦町</t>
  </si>
  <si>
    <t>検査所見で他に分類されないもの</t>
  </si>
  <si>
    <t>湯梨浜町</t>
  </si>
  <si>
    <t>損傷、中毒及びその他の外因の影響</t>
  </si>
  <si>
    <t>南部町</t>
  </si>
  <si>
    <t>伯耆町</t>
  </si>
  <si>
    <t>大山町</t>
  </si>
  <si>
    <t>八頭町</t>
  </si>
  <si>
    <t>北栄町</t>
  </si>
  <si>
    <t>市町村名</t>
  </si>
  <si>
    <t>KEY</t>
  </si>
  <si>
    <t>食事療養費</t>
  </si>
  <si>
    <t>toukeiＣ_key：疾病番号＋保険者番号＋入外区分</t>
  </si>
  <si>
    <t>hihosuuＣ_key：保険者番号</t>
  </si>
  <si>
    <t>件数</t>
  </si>
  <si>
    <t>日数</t>
  </si>
  <si>
    <t>費用額</t>
  </si>
  <si>
    <t>割合</t>
  </si>
  <si>
    <t>受診率</t>
  </si>
  <si>
    <t>費用額/件</t>
  </si>
  <si>
    <t>順位</t>
  </si>
  <si>
    <t>入院</t>
  </si>
  <si>
    <t>入院外</t>
  </si>
  <si>
    <t>被保険者数</t>
  </si>
  <si>
    <t>合計</t>
  </si>
  <si>
    <t>郡名</t>
  </si>
  <si>
    <t>件数</t>
  </si>
  <si>
    <t>日数</t>
  </si>
  <si>
    <t>点数</t>
  </si>
  <si>
    <t>費用額</t>
  </si>
  <si>
    <t xml:space="preserve">感染症及び寄生虫症                            </t>
  </si>
  <si>
    <t xml:space="preserve">新生物                                     </t>
  </si>
  <si>
    <t>内分泌、栄養及び代謝疾患</t>
  </si>
  <si>
    <t>精神及び行動の障害</t>
  </si>
  <si>
    <t>神経系の疾患</t>
  </si>
  <si>
    <t>眼及び付属器の疾患</t>
  </si>
  <si>
    <t>耳及び乳様突起の疾患</t>
  </si>
  <si>
    <t>循環器系の疾患</t>
  </si>
  <si>
    <t>呼吸器系の疾患</t>
  </si>
  <si>
    <t xml:space="preserve">筋骨格系及び結合組織の疾患                    </t>
  </si>
  <si>
    <t>妊娠、分娩及び産じょく</t>
  </si>
  <si>
    <t>損傷、中毒及びその他の外因の影響</t>
  </si>
  <si>
    <t>入                     院</t>
  </si>
  <si>
    <t>入       院        外</t>
  </si>
  <si>
    <t>割合</t>
  </si>
  <si>
    <t>受診率</t>
  </si>
  <si>
    <t>順位</t>
  </si>
  <si>
    <t>1.</t>
  </si>
  <si>
    <t>2.</t>
  </si>
  <si>
    <t>3.</t>
  </si>
  <si>
    <t>4.</t>
  </si>
  <si>
    <t>5.</t>
  </si>
  <si>
    <t>6.</t>
  </si>
  <si>
    <t>7.</t>
  </si>
  <si>
    <t>8.</t>
  </si>
  <si>
    <t>9.</t>
  </si>
  <si>
    <t>10.</t>
  </si>
  <si>
    <t>11.</t>
  </si>
  <si>
    <t>消化器系の疾患</t>
  </si>
  <si>
    <t>12.</t>
  </si>
  <si>
    <t>13.</t>
  </si>
  <si>
    <t>14.</t>
  </si>
  <si>
    <t>15.</t>
  </si>
  <si>
    <t>16.</t>
  </si>
  <si>
    <t>周産期に発生した病態</t>
  </si>
  <si>
    <t>17.</t>
  </si>
  <si>
    <t>先天奇形、変形及び染色体異常</t>
  </si>
  <si>
    <t>18.</t>
  </si>
  <si>
    <t>検査所見で他に分類されないもの</t>
  </si>
  <si>
    <t>19.</t>
  </si>
  <si>
    <t>合                  計</t>
  </si>
  <si>
    <t>疾病名(受診率上位50位）</t>
  </si>
  <si>
    <t>５表. 疾病分類別医療費状況</t>
  </si>
  <si>
    <t>６表. 保険者別疾病分類統計表（１１９分類)</t>
  </si>
  <si>
    <t>気管、気管支及び肺の悪性新生物</t>
  </si>
  <si>
    <t>その他の内分泌、栄養及び代謝疾患</t>
  </si>
  <si>
    <t>神経症性障害、ストレス関連障害及び身体表現性障害</t>
  </si>
  <si>
    <t>その他の妊娠、分娩及び産じょく</t>
  </si>
  <si>
    <t>その他の先天奇形、変形及び染色体異常</t>
  </si>
  <si>
    <t>症状、徴候及び異常臨床所見・異常検査所見で他に分類されないもの</t>
  </si>
  <si>
    <t>合    計</t>
  </si>
  <si>
    <t>気管、気管支及び肺の悪性新生物</t>
  </si>
  <si>
    <t>その他の内分泌、栄養及び代謝疾患</t>
  </si>
  <si>
    <t>血管性及び詳細不明の認知症</t>
  </si>
  <si>
    <t>統合失調症、統合失調症型障害及び妄想性障害</t>
  </si>
  <si>
    <t>神経症性障害、ストレス関連障害及び身体表現性障害</t>
  </si>
  <si>
    <t>急性鼻咽頭炎［かぜ］＜感冒＞</t>
  </si>
  <si>
    <t>肩の傷害＜損傷＞</t>
  </si>
  <si>
    <t>その他の腎尿路系疾患</t>
  </si>
  <si>
    <t>その他の男性生殖器の疾患</t>
  </si>
  <si>
    <t>乳房及びその他の女性生殖器の疾患</t>
  </si>
  <si>
    <t>妊娠高血圧症候群</t>
  </si>
  <si>
    <t>その他の妊娠、分娩及び産じょく</t>
  </si>
  <si>
    <t>その他の先天奇形、変形及び染色体異常</t>
  </si>
  <si>
    <t>症状、徴候及び異常臨床所見・異常検査所見で他に分類されないもの</t>
  </si>
  <si>
    <t>妊娠中毒症</t>
  </si>
  <si>
    <t>統合失調症、統合失調症型障害及び妄想性障害</t>
  </si>
  <si>
    <t>腎尿路生殖器系の疾患</t>
  </si>
  <si>
    <t>腎尿路生殖器系の疾患</t>
  </si>
  <si>
    <t>その他の特殊目的用コード</t>
  </si>
  <si>
    <t>重症急性呼吸器症候群[SARS]</t>
  </si>
  <si>
    <t>位</t>
  </si>
  <si>
    <t>1件当たり費用額</t>
  </si>
  <si>
    <t>１件当たり日数</t>
  </si>
  <si>
    <t>1日当たり
費用額</t>
  </si>
  <si>
    <t>１人当たり
費用額</t>
  </si>
  <si>
    <t>1件当たり
費用額</t>
  </si>
  <si>
    <t>1件当たり
費用額</t>
  </si>
  <si>
    <t>保険者番号</t>
  </si>
  <si>
    <t>（グラフは入院＋入院外を集計して表示）</t>
  </si>
  <si>
    <t>調査の概要</t>
  </si>
  <si>
    <t>(1)調査の対象</t>
  </si>
  <si>
    <t>　　　・受診率(小数点第3位を四捨五入)</t>
  </si>
  <si>
    <t>　を調査対象とした。（後期高齢者医療分は含まない。）</t>
  </si>
  <si>
    <t>　　　(式)</t>
  </si>
  <si>
    <t>　　　　　　　受診率(％)＝件数÷被保険者数×100</t>
  </si>
  <si>
    <t>　　　　　　　※百分率表示のため100人当りで換算できる。</t>
  </si>
  <si>
    <t>(2)調査の方法</t>
  </si>
  <si>
    <t>・本会において診療報酬明細書に疾病中分類番号を記入し、電算処理により集計</t>
  </si>
  <si>
    <t>　　　・1件当たり日数（小数点第2位を四捨五入)</t>
  </si>
  <si>
    <t>　を行った。</t>
  </si>
  <si>
    <t>・傷病名が2つ以上ある場合は、主要病名を調査対象とした。</t>
  </si>
  <si>
    <t>　　　　　　　1件当たり日数(日)＝日数合計÷件数合計</t>
  </si>
  <si>
    <t>・調査区分は、保険者別、年齢階層別、男女別、入院・入院外別とした。</t>
  </si>
  <si>
    <t>　　　・1日当たり医療費(費用額)(小数点第1位を四捨五入)</t>
  </si>
  <si>
    <t>（※本書の年齢階層別は、生年月日ではなく生年をもとに集計した。）</t>
  </si>
  <si>
    <t>(3)本表に使用された用語の意味</t>
  </si>
  <si>
    <t>　　　　　　　1日当たり医療費(円)＝医療費総額÷日数合計</t>
  </si>
  <si>
    <t>・被保険者</t>
  </si>
  <si>
    <t>　　　・1人当たり医療費(費用額)(小数点第1位を四捨五入)</t>
  </si>
  <si>
    <t>　　国民健康保険に加入している世帯主(擬世帯主を除く)、及び家族等すべてを含む。</t>
  </si>
  <si>
    <t>・件　　数</t>
  </si>
  <si>
    <t>　　　　　　　1人当たり医療費(円)＝医療費総額÷被保険者数</t>
  </si>
  <si>
    <t>　　診療報酬明細書(レセプト)の枚数である。</t>
  </si>
  <si>
    <t>　　　・1件当り医療費(費用額)(小数点第1位を四捨五入)</t>
  </si>
  <si>
    <t>・日　　数(＝実日数)</t>
  </si>
  <si>
    <t>　　被保険者が診療を目的として療養取扱機関で診療を行った日数である。</t>
  </si>
  <si>
    <t>　　　　　　　1件当たり医療費(円)＝医療費総額÷件数合計</t>
  </si>
  <si>
    <t>・費用額</t>
  </si>
  <si>
    <t>　　診療報酬明細書の合計点数に10円を乗じたものに、食事療養費を合計したものである。</t>
  </si>
  <si>
    <t>・医療費３大要素</t>
  </si>
  <si>
    <t>　　　＊受診率</t>
  </si>
  <si>
    <t>　　　＊1件当たり日数</t>
  </si>
  <si>
    <t>　　　＊1日当たり医療費(費用額)</t>
  </si>
  <si>
    <t>・鳥取県の19保険者の平成26年5月現在の国民健康保険被保険者数と、鳥取県国民健康保</t>
  </si>
  <si>
    <t>　険団体連合会における平成26年6月審査分(5月診療分)の診療報酬明細書(調剤を除く)</t>
  </si>
  <si>
    <t>血液及び造血器、免疫機構の障害</t>
  </si>
  <si>
    <t xml:space="preserve">皮膚及び皮下組織の疾患                        </t>
  </si>
  <si>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</sst>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被&quot;&quot;保&quot;&quot;険&quot;&quot;者&quot;&quot;数&quot;#,##0&quot;人&quot;"/>
    <numFmt numFmtId="178" formatCode="&quot;被&quot;&quot;保&quot;&quot;険&quot;&quot;者&quot;&quot;数 &quot;#,##0&quot;人&quot;"/>
    <numFmt numFmtId="179" formatCode="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 ;[Red]\-#,##0\ "/>
    <numFmt numFmtId="185" formatCode="0_ ;[Red]\-0\ "/>
    <numFmt numFmtId="186" formatCode="0;[Red]0"/>
    <numFmt numFmtId="187" formatCode="0.00_);[Red]\(0.00\)"/>
    <numFmt numFmtId="188" formatCode="0.00_ "/>
    <numFmt numFmtId="189" formatCode="#,##0_ "/>
    <numFmt numFmtId="190" formatCode="[&lt;=999]000;[&lt;=99999]000\-00;000\-0000"/>
    <numFmt numFmtId="191" formatCode="#,##0.00_ "/>
    <numFmt numFmtId="192" formatCode="0_ "/>
    <numFmt numFmtId="193" formatCode="0_);\(0\)"/>
    <numFmt numFmtId="194" formatCode="&quot;Yes&quot;;&quot;Yes&quot;;&quot;No&quot;"/>
    <numFmt numFmtId="195" formatCode="&quot;True&quot;;&quot;True&quot;;&quot;False&quot;"/>
    <numFmt numFmtId="196" formatCode="&quot;On&quot;;&quot;On&quot;;&quot;Off&quot;"/>
    <numFmt numFmtId="197" formatCode="[$€-2]\ #,##0.00_);[Red]\([$€-2]\ #,##0.00\)"/>
  </numFmts>
  <fonts count="60">
    <font>
      <sz val="11"/>
      <name val="ＭＳ 明朝"/>
      <family val="1"/>
    </font>
    <font>
      <b/>
      <sz val="11"/>
      <name val="ＭＳ 明朝"/>
      <family val="1"/>
    </font>
    <font>
      <i/>
      <sz val="11"/>
      <name val="ＭＳ 明朝"/>
      <family val="1"/>
    </font>
    <font>
      <b/>
      <i/>
      <sz val="11"/>
      <name val="ＭＳ 明朝"/>
      <family val="1"/>
    </font>
    <font>
      <sz val="8"/>
      <name val="ＭＳ 明朝"/>
      <family val="1"/>
    </font>
    <font>
      <sz val="9"/>
      <name val="ＭＳ 明朝"/>
      <family val="1"/>
    </font>
    <font>
      <sz val="10"/>
      <name val="ＭＳ 明朝"/>
      <family val="1"/>
    </font>
    <font>
      <sz val="6"/>
      <name val="ＭＳ 明朝"/>
      <family val="1"/>
    </font>
    <font>
      <sz val="6"/>
      <name val="ＭＳ Ｐ明朝"/>
      <family val="1"/>
    </font>
    <font>
      <sz val="9"/>
      <name val="ＭＳ Ｐ明朝"/>
      <family val="1"/>
    </font>
    <font>
      <sz val="11"/>
      <name val="ＭＳ Ｐ明朝"/>
      <family val="1"/>
    </font>
    <font>
      <sz val="10"/>
      <name val="ＭＳ Ｐ明朝"/>
      <family val="1"/>
    </font>
    <font>
      <sz val="8"/>
      <name val="ＭＳ Ｐ明朝"/>
      <family val="1"/>
    </font>
    <font>
      <u val="single"/>
      <sz val="11"/>
      <color indexed="12"/>
      <name val="ＭＳ 明朝"/>
      <family val="1"/>
    </font>
    <font>
      <u val="single"/>
      <sz val="11"/>
      <color indexed="36"/>
      <name val="ＭＳ 明朝"/>
      <family val="1"/>
    </font>
    <font>
      <sz val="7"/>
      <name val="ＭＳ 明朝"/>
      <family val="1"/>
    </font>
    <font>
      <sz val="16"/>
      <name val="ＭＳ Ｐ明朝"/>
      <family val="1"/>
    </font>
    <font>
      <sz val="11"/>
      <color indexed="10"/>
      <name val="ＭＳ 明朝"/>
      <family val="1"/>
    </font>
    <font>
      <sz val="11"/>
      <color indexed="10"/>
      <name val="ＭＳ Ｐ明朝"/>
      <family val="1"/>
    </font>
    <font>
      <sz val="11"/>
      <color indexed="8"/>
      <name val="ＭＳ 明朝"/>
      <family val="1"/>
    </font>
    <font>
      <sz val="8"/>
      <color indexed="8"/>
      <name val="ＭＳ 明朝"/>
      <family val="1"/>
    </font>
    <font>
      <sz val="9"/>
      <color indexed="8"/>
      <name val="ＭＳ 明朝"/>
      <family val="1"/>
    </font>
    <font>
      <sz val="10.1"/>
      <color indexed="8"/>
      <name val="ＭＳ 明朝"/>
      <family val="1"/>
    </font>
    <font>
      <sz val="7.35"/>
      <color indexed="8"/>
      <name val="ＭＳ 明朝"/>
      <family val="1"/>
    </font>
    <font>
      <sz val="10"/>
      <color indexed="51"/>
      <name val="ＭＳ 明朝"/>
      <family val="1"/>
    </font>
    <font>
      <b/>
      <sz val="11"/>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style="thin"/>
      <bottom style="dotted"/>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10" fillId="0" borderId="0">
      <alignment/>
      <protection/>
    </xf>
    <xf numFmtId="0" fontId="14" fillId="0" borderId="0" applyNumberFormat="0" applyFill="0" applyBorder="0" applyAlignment="0" applyProtection="0"/>
    <xf numFmtId="0" fontId="59" fillId="32" borderId="0" applyNumberFormat="0" applyBorder="0" applyAlignment="0" applyProtection="0"/>
  </cellStyleXfs>
  <cellXfs count="85">
    <xf numFmtId="0" fontId="0" fillId="0" borderId="0" xfId="0" applyAlignment="1">
      <alignment/>
    </xf>
    <xf numFmtId="0" fontId="0" fillId="0" borderId="0" xfId="0" applyAlignment="1" quotePrefix="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6" fillId="33" borderId="13" xfId="0" applyFont="1" applyFill="1" applyBorder="1" applyAlignment="1">
      <alignment/>
    </xf>
    <xf numFmtId="0" fontId="6" fillId="33" borderId="14" xfId="0" applyFont="1" applyFill="1" applyBorder="1" applyAlignment="1">
      <alignment/>
    </xf>
    <xf numFmtId="2" fontId="6" fillId="33" borderId="13" xfId="0" applyNumberFormat="1" applyFont="1" applyFill="1" applyBorder="1" applyAlignment="1">
      <alignment/>
    </xf>
    <xf numFmtId="2" fontId="6" fillId="33" borderId="14" xfId="0" applyNumberFormat="1" applyFont="1" applyFill="1" applyBorder="1" applyAlignment="1">
      <alignment/>
    </xf>
    <xf numFmtId="38" fontId="6" fillId="33" borderId="13" xfId="49" applyFont="1" applyFill="1" applyBorder="1" applyAlignment="1">
      <alignment/>
    </xf>
    <xf numFmtId="38" fontId="6" fillId="33" borderId="14" xfId="49" applyFont="1" applyFill="1" applyBorder="1" applyAlignment="1">
      <alignment/>
    </xf>
    <xf numFmtId="0" fontId="4" fillId="0" borderId="15" xfId="0" applyFont="1" applyBorder="1" applyAlignment="1">
      <alignment horizontal="center" vertical="center" wrapText="1"/>
    </xf>
    <xf numFmtId="38" fontId="6" fillId="34" borderId="16" xfId="49" applyFont="1" applyFill="1" applyBorder="1" applyAlignment="1">
      <alignment/>
    </xf>
    <xf numFmtId="2" fontId="6" fillId="34" borderId="16" xfId="0" applyNumberFormat="1" applyFont="1" applyFill="1" applyBorder="1" applyAlignment="1">
      <alignment/>
    </xf>
    <xf numFmtId="0" fontId="6" fillId="34" borderId="16" xfId="0" applyFont="1" applyFill="1" applyBorder="1" applyAlignment="1">
      <alignment/>
    </xf>
    <xf numFmtId="38" fontId="6" fillId="34" borderId="13" xfId="49" applyFont="1" applyFill="1" applyBorder="1" applyAlignment="1">
      <alignment/>
    </xf>
    <xf numFmtId="2" fontId="6" fillId="34" borderId="13" xfId="0" applyNumberFormat="1" applyFont="1" applyFill="1" applyBorder="1" applyAlignment="1">
      <alignment/>
    </xf>
    <xf numFmtId="0" fontId="6" fillId="34" borderId="13" xfId="0" applyFont="1" applyFill="1" applyBorder="1" applyAlignment="1">
      <alignment/>
    </xf>
    <xf numFmtId="0" fontId="10" fillId="0" borderId="0" xfId="62">
      <alignment/>
      <protection/>
    </xf>
    <xf numFmtId="38" fontId="11" fillId="0" borderId="17" xfId="49" applyFont="1" applyBorder="1" applyAlignment="1">
      <alignment/>
    </xf>
    <xf numFmtId="0" fontId="11" fillId="0" borderId="18" xfId="62" applyNumberFormat="1" applyFont="1" applyBorder="1">
      <alignment/>
      <protection/>
    </xf>
    <xf numFmtId="0" fontId="11" fillId="0" borderId="15" xfId="62" applyNumberFormat="1" applyFont="1" applyBorder="1" applyAlignment="1">
      <alignment horizontal="center" vertical="center" wrapText="1"/>
      <protection/>
    </xf>
    <xf numFmtId="0" fontId="11" fillId="0" borderId="15" xfId="62" applyNumberFormat="1" applyFont="1" applyBorder="1" applyAlignment="1">
      <alignment horizontal="center" vertical="center" shrinkToFit="1"/>
      <protection/>
    </xf>
    <xf numFmtId="0" fontId="11" fillId="0" borderId="15" xfId="62" applyFont="1" applyBorder="1" applyAlignment="1">
      <alignment horizontal="center" vertical="center" wrapText="1"/>
      <protection/>
    </xf>
    <xf numFmtId="0" fontId="11" fillId="0" borderId="15" xfId="62" applyFont="1" applyBorder="1" applyAlignment="1">
      <alignment horizontal="center" vertical="center" shrinkToFit="1"/>
      <protection/>
    </xf>
    <xf numFmtId="0" fontId="11" fillId="0" borderId="13" xfId="62" applyNumberFormat="1" applyFont="1" applyBorder="1" applyAlignment="1">
      <alignment shrinkToFit="1"/>
      <protection/>
    </xf>
    <xf numFmtId="38" fontId="11" fillId="0" borderId="13" xfId="49" applyFont="1" applyBorder="1" applyAlignment="1">
      <alignment vertical="center" shrinkToFit="1"/>
    </xf>
    <xf numFmtId="2" fontId="11" fillId="0" borderId="13" xfId="62" applyNumberFormat="1" applyFont="1" applyBorder="1" applyAlignment="1">
      <alignment vertical="center" shrinkToFit="1"/>
      <protection/>
    </xf>
    <xf numFmtId="0" fontId="12" fillId="35" borderId="13" xfId="62" applyNumberFormat="1" applyFont="1" applyFill="1" applyBorder="1" applyAlignment="1">
      <alignment vertical="center" shrinkToFit="1"/>
      <protection/>
    </xf>
    <xf numFmtId="38" fontId="11" fillId="35" borderId="13" xfId="49" applyFont="1" applyFill="1" applyBorder="1" applyAlignment="1">
      <alignment vertical="center" shrinkToFit="1"/>
    </xf>
    <xf numFmtId="2" fontId="11" fillId="35" borderId="13" xfId="62" applyNumberFormat="1" applyFont="1" applyFill="1" applyBorder="1" applyAlignment="1">
      <alignment vertical="center" shrinkToFit="1"/>
      <protection/>
    </xf>
    <xf numFmtId="0" fontId="12" fillId="0" borderId="13" xfId="62" applyNumberFormat="1" applyFont="1" applyBorder="1" applyAlignment="1">
      <alignment vertical="center" shrinkToFit="1"/>
      <protection/>
    </xf>
    <xf numFmtId="0" fontId="12" fillId="35" borderId="14" xfId="62" applyNumberFormat="1" applyFont="1" applyFill="1" applyBorder="1" applyAlignment="1">
      <alignment vertical="center" shrinkToFit="1"/>
      <protection/>
    </xf>
    <xf numFmtId="38" fontId="11" fillId="35" borderId="14" xfId="49" applyFont="1" applyFill="1" applyBorder="1" applyAlignment="1">
      <alignment vertical="center" shrinkToFit="1"/>
    </xf>
    <xf numFmtId="2" fontId="11" fillId="35" borderId="14" xfId="62" applyNumberFormat="1" applyFont="1" applyFill="1" applyBorder="1" applyAlignment="1">
      <alignment vertical="center" shrinkToFit="1"/>
      <protection/>
    </xf>
    <xf numFmtId="0" fontId="12" fillId="0" borderId="0" xfId="62" applyNumberFormat="1" applyFont="1" applyBorder="1" applyAlignment="1">
      <alignment vertical="center"/>
      <protection/>
    </xf>
    <xf numFmtId="38" fontId="11" fillId="0" borderId="0" xfId="49" applyFont="1" applyBorder="1" applyAlignment="1">
      <alignment/>
    </xf>
    <xf numFmtId="2" fontId="11" fillId="0" borderId="0" xfId="62" applyNumberFormat="1" applyFont="1" applyBorder="1">
      <alignment/>
      <protection/>
    </xf>
    <xf numFmtId="0" fontId="11" fillId="0" borderId="0" xfId="62" applyFont="1" applyBorder="1">
      <alignment/>
      <protection/>
    </xf>
    <xf numFmtId="0" fontId="10" fillId="0" borderId="0" xfId="62" applyBorder="1">
      <alignment/>
      <protection/>
    </xf>
    <xf numFmtId="178" fontId="0" fillId="0" borderId="19" xfId="49" applyNumberFormat="1" applyBorder="1" applyAlignment="1">
      <alignment horizontal="center" vertical="center"/>
    </xf>
    <xf numFmtId="0" fontId="0" fillId="36" borderId="0" xfId="0" applyFill="1" applyAlignment="1">
      <alignment/>
    </xf>
    <xf numFmtId="193" fontId="0" fillId="0" borderId="0" xfId="0" applyNumberFormat="1" applyAlignment="1">
      <alignment/>
    </xf>
    <xf numFmtId="0" fontId="0" fillId="37" borderId="0" xfId="0" applyFill="1" applyAlignment="1">
      <alignment/>
    </xf>
    <xf numFmtId="188" fontId="0" fillId="0" borderId="0" xfId="0" applyNumberFormat="1" applyAlignment="1">
      <alignment/>
    </xf>
    <xf numFmtId="179" fontId="11" fillId="0" borderId="13" xfId="62" applyNumberFormat="1" applyFont="1" applyBorder="1" applyAlignment="1">
      <alignment vertical="center" shrinkToFit="1"/>
      <protection/>
    </xf>
    <xf numFmtId="179" fontId="11" fillId="35" borderId="13" xfId="62" applyNumberFormat="1" applyFont="1" applyFill="1" applyBorder="1" applyAlignment="1">
      <alignment vertical="center" shrinkToFit="1"/>
      <protection/>
    </xf>
    <xf numFmtId="179" fontId="11" fillId="35" borderId="14" xfId="62" applyNumberFormat="1" applyFont="1" applyFill="1" applyBorder="1" applyAlignment="1">
      <alignment vertical="center" shrinkToFit="1"/>
      <protection/>
    </xf>
    <xf numFmtId="0" fontId="16" fillId="0" borderId="0" xfId="62" applyFont="1">
      <alignment/>
      <protection/>
    </xf>
    <xf numFmtId="0" fontId="16" fillId="0" borderId="0" xfId="0" applyFont="1" applyAlignment="1">
      <alignment/>
    </xf>
    <xf numFmtId="0" fontId="10" fillId="0" borderId="0" xfId="62" applyFont="1">
      <alignment/>
      <protection/>
    </xf>
    <xf numFmtId="0" fontId="0" fillId="38" borderId="0" xfId="0" applyFill="1" applyAlignment="1">
      <alignment/>
    </xf>
    <xf numFmtId="0" fontId="17" fillId="0" borderId="0" xfId="0" applyFont="1" applyAlignment="1">
      <alignment/>
    </xf>
    <xf numFmtId="0" fontId="18" fillId="0" borderId="0" xfId="62" applyFont="1">
      <alignment/>
      <protection/>
    </xf>
    <xf numFmtId="193" fontId="17" fillId="0" borderId="0" xfId="0" applyNumberFormat="1" applyFont="1" applyAlignment="1">
      <alignment/>
    </xf>
    <xf numFmtId="188" fontId="17" fillId="0" borderId="0" xfId="0" applyNumberFormat="1" applyFont="1" applyAlignment="1">
      <alignment/>
    </xf>
    <xf numFmtId="0" fontId="15" fillId="0" borderId="15" xfId="0" applyFont="1" applyBorder="1" applyAlignment="1">
      <alignment horizontal="center" vertical="center"/>
    </xf>
    <xf numFmtId="0" fontId="9" fillId="0" borderId="15" xfId="62" applyFont="1" applyBorder="1" applyAlignment="1">
      <alignment horizontal="center" vertical="center" wrapText="1"/>
      <protection/>
    </xf>
    <xf numFmtId="0" fontId="6" fillId="0" borderId="0" xfId="0" applyNumberFormat="1" applyFont="1" applyAlignment="1">
      <alignment/>
    </xf>
    <xf numFmtId="0" fontId="0" fillId="0" borderId="0" xfId="0" applyNumberFormat="1" applyAlignment="1">
      <alignment/>
    </xf>
    <xf numFmtId="0" fontId="6" fillId="0" borderId="0" xfId="0" applyNumberFormat="1" applyFont="1" applyAlignment="1">
      <alignment horizontal="center"/>
    </xf>
    <xf numFmtId="0" fontId="24" fillId="0" borderId="0" xfId="0" applyNumberFormat="1" applyFont="1" applyAlignment="1">
      <alignment/>
    </xf>
    <xf numFmtId="0" fontId="6" fillId="0" borderId="0" xfId="0" applyNumberFormat="1" applyFont="1" applyAlignment="1">
      <alignment vertical="top"/>
    </xf>
    <xf numFmtId="0" fontId="0" fillId="0" borderId="0" xfId="0" applyAlignment="1">
      <alignment vertical="top"/>
    </xf>
    <xf numFmtId="0" fontId="25" fillId="0" borderId="0" xfId="0" applyNumberFormat="1" applyFont="1" applyAlignment="1">
      <alignment/>
    </xf>
    <xf numFmtId="0" fontId="0" fillId="0" borderId="0" xfId="0" applyFont="1" applyAlignment="1">
      <alignmen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33" borderId="23" xfId="0" applyFont="1" applyFill="1" applyBorder="1" applyAlignment="1">
      <alignment horizontal="center"/>
    </xf>
    <xf numFmtId="0" fontId="4" fillId="33" borderId="24" xfId="0" applyFont="1" applyFill="1" applyBorder="1" applyAlignment="1">
      <alignment horizontal="center"/>
    </xf>
    <xf numFmtId="0" fontId="0" fillId="0" borderId="21" xfId="0" applyBorder="1" applyAlignment="1">
      <alignment horizontal="left" vertical="center"/>
    </xf>
    <xf numFmtId="0" fontId="0" fillId="0" borderId="25" xfId="0" applyBorder="1" applyAlignment="1">
      <alignment horizontal="left" vertical="center"/>
    </xf>
    <xf numFmtId="0" fontId="11" fillId="0" borderId="26" xfId="62" applyFont="1" applyBorder="1" applyAlignment="1">
      <alignment horizontal="center"/>
      <protection/>
    </xf>
    <xf numFmtId="0" fontId="11" fillId="0" borderId="27" xfId="62" applyFont="1" applyBorder="1" applyAlignment="1">
      <alignment horizontal="center"/>
      <protection/>
    </xf>
    <xf numFmtId="0" fontId="11" fillId="0" borderId="28" xfId="62" applyFont="1" applyBorder="1" applyAlignment="1">
      <alignment horizontal="center"/>
      <protection/>
    </xf>
    <xf numFmtId="0" fontId="5" fillId="34" borderId="29" xfId="61" applyFont="1" applyFill="1" applyBorder="1" applyAlignment="1" quotePrefix="1">
      <alignment horizontal="right"/>
      <protection/>
    </xf>
    <xf numFmtId="0" fontId="9" fillId="34" borderId="30" xfId="61" applyFont="1" applyFill="1" applyBorder="1" applyAlignment="1">
      <alignment vertical="center" wrapText="1"/>
      <protection/>
    </xf>
    <xf numFmtId="0" fontId="5" fillId="34" borderId="31" xfId="61" applyFont="1" applyFill="1" applyBorder="1" applyAlignment="1" quotePrefix="1">
      <alignment horizontal="right"/>
      <protection/>
    </xf>
    <xf numFmtId="0" fontId="9" fillId="34" borderId="32" xfId="61" applyFont="1" applyFill="1" applyBorder="1" applyAlignment="1">
      <alignment vertical="center" wrapText="1"/>
      <protection/>
    </xf>
    <xf numFmtId="0" fontId="5" fillId="33" borderId="31" xfId="61" applyFont="1" applyFill="1" applyBorder="1" applyAlignment="1" quotePrefix="1">
      <alignment horizontal="right"/>
      <protection/>
    </xf>
    <xf numFmtId="0" fontId="9" fillId="33" borderId="32" xfId="61"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7" xfId="61"/>
    <cellStyle name="標準_国保疾病統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明朝"/>
                <a:ea typeface="ＭＳ 明朝"/>
                <a:cs typeface="ＭＳ 明朝"/>
              </a:rPr>
              <a:t>１件当り費用額</a:t>
            </a:r>
          </a:p>
        </c:rich>
      </c:tx>
      <c:layout>
        <c:manualLayout>
          <c:xMode val="factor"/>
          <c:yMode val="factor"/>
          <c:x val="-0.005"/>
          <c:y val="0"/>
        </c:manualLayout>
      </c:layout>
      <c:spPr>
        <a:noFill/>
        <a:ln w="3175">
          <a:noFill/>
        </a:ln>
      </c:spPr>
    </c:title>
    <c:view3D>
      <c:rotX val="15"/>
      <c:hPercent val="38"/>
      <c:rotY val="20"/>
      <c:depthPercent val="200"/>
      <c:rAngAx val="1"/>
    </c:view3D>
    <c:plotArea>
      <c:layout>
        <c:manualLayout>
          <c:xMode val="edge"/>
          <c:yMode val="edge"/>
          <c:x val="0"/>
          <c:y val="0.08225"/>
          <c:w val="0.99575"/>
          <c:h val="0.82375"/>
        </c:manualLayout>
      </c:layout>
      <c:bar3DChart>
        <c:barDir val="col"/>
        <c:grouping val="clustered"/>
        <c:varyColors val="0"/>
        <c:ser>
          <c:idx val="0"/>
          <c:order val="0"/>
          <c:tx>
            <c:strRef>
              <c:f>'[1]F_作業'!$H$4</c:f>
              <c:strCache>
                <c:ptCount val="1"/>
                <c:pt idx="0">
                  <c:v>鳥取県</c:v>
                </c:pt>
              </c:strCache>
            </c:strRef>
          </c:tx>
          <c:spPr>
            <a:pattFill prst="ltUpDiag">
              <a:fgClr>
                <a:srgbClr val="FFFFFF"/>
              </a:fgClr>
              <a:bgClr>
                <a:srgbClr val="8080FF"/>
              </a:bgClr>
            </a:pattFill>
            <a:ln w="12700">
              <a:solidFill>
                <a:srgbClr val="000000"/>
              </a:solidFill>
            </a:ln>
          </c:spPr>
          <c:invertIfNegative val="0"/>
          <c:extLst>
            <c:ext xmlns:c14="http://schemas.microsoft.com/office/drawing/2007/8/2/chart" uri="{6F2FDCE9-48DA-4B69-8628-5D25D57E5C99}">
              <c14:invertSolidFillFmt>
                <c14:spPr>
                  <a:solidFill>
                    <a:srgbClr val="8080FF"/>
                  </a:solidFill>
                </c14:spPr>
              </c14:invertSolidFillFmt>
            </c:ext>
          </c:extLst>
          <c:cat>
            <c:numRef>
              <c:f>'[1]F_作業'!$F$9:$F$27</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'[1]F_作業'!$Z$9:$Z$27</c:f>
              <c:numCache>
                <c:ptCount val="19"/>
                <c:pt idx="0">
                  <c:v>21355</c:v>
                </c:pt>
                <c:pt idx="1">
                  <c:v>136308</c:v>
                </c:pt>
                <c:pt idx="2">
                  <c:v>55967</c:v>
                </c:pt>
                <c:pt idx="3">
                  <c:v>17959</c:v>
                </c:pt>
                <c:pt idx="4">
                  <c:v>63360</c:v>
                </c:pt>
                <c:pt idx="5">
                  <c:v>62562</c:v>
                </c:pt>
                <c:pt idx="6">
                  <c:v>17569</c:v>
                </c:pt>
                <c:pt idx="7">
                  <c:v>12316</c:v>
                </c:pt>
                <c:pt idx="8">
                  <c:v>26404</c:v>
                </c:pt>
                <c:pt idx="9">
                  <c:v>16853</c:v>
                </c:pt>
                <c:pt idx="10">
                  <c:v>16440</c:v>
                </c:pt>
                <c:pt idx="11">
                  <c:v>8355</c:v>
                </c:pt>
                <c:pt idx="12">
                  <c:v>18972</c:v>
                </c:pt>
                <c:pt idx="13">
                  <c:v>67388</c:v>
                </c:pt>
                <c:pt idx="14">
                  <c:v>68223</c:v>
                </c:pt>
                <c:pt idx="15">
                  <c:v>152893</c:v>
                </c:pt>
                <c:pt idx="16">
                  <c:v>75450</c:v>
                </c:pt>
                <c:pt idx="17">
                  <c:v>21635</c:v>
                </c:pt>
                <c:pt idx="18">
                  <c:v>51620</c:v>
                </c:pt>
              </c:numCache>
            </c:numRef>
          </c:val>
          <c:shape val="box"/>
        </c:ser>
        <c:ser>
          <c:idx val="1"/>
          <c:order val="1"/>
          <c:tx>
            <c:strRef>
              <c:f>'[1]F_作業'!$H$32</c:f>
              <c:strCache>
                <c:ptCount val="1"/>
                <c:pt idx="0">
                  <c:v>鳥取県</c:v>
                </c:pt>
              </c:strCache>
            </c:strRef>
          </c:tx>
          <c:spPr>
            <a:pattFill prst="pct20">
              <a:fgClr>
                <a:srgbClr val="FFFFFF"/>
              </a:fgClr>
              <a:bgClr>
                <a:srgbClr val="802060"/>
              </a:bgClr>
            </a:pattFill>
            <a:ln w="12700">
              <a:solidFill>
                <a:srgbClr val="000000"/>
              </a:solidFill>
            </a:ln>
          </c:spPr>
          <c:invertIfNegative val="0"/>
          <c:extLst>
            <c:ext xmlns:c14="http://schemas.microsoft.com/office/drawing/2007/8/2/chart" uri="{6F2FDCE9-48DA-4B69-8628-5D25D57E5C99}">
              <c14:invertSolidFillFmt>
                <c14:spPr>
                  <a:solidFill>
                    <a:srgbClr val="802060"/>
                  </a:solidFill>
                </c14:spPr>
              </c14:invertSolidFillFmt>
            </c:ext>
          </c:extLst>
          <c:cat>
            <c:numRef>
              <c:f>'[1]F_作業'!$F$9:$F$27</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'[1]F_作業'!$Z$35:$Z$53</c:f>
              <c:numCache>
                <c:ptCount val="19"/>
                <c:pt idx="0">
                  <c:v>21355</c:v>
                </c:pt>
                <c:pt idx="1">
                  <c:v>136308</c:v>
                </c:pt>
                <c:pt idx="2">
                  <c:v>55967</c:v>
                </c:pt>
                <c:pt idx="3">
                  <c:v>17959</c:v>
                </c:pt>
                <c:pt idx="4">
                  <c:v>63360</c:v>
                </c:pt>
                <c:pt idx="5">
                  <c:v>62562</c:v>
                </c:pt>
                <c:pt idx="6">
                  <c:v>17569</c:v>
                </c:pt>
                <c:pt idx="7">
                  <c:v>12316</c:v>
                </c:pt>
                <c:pt idx="8">
                  <c:v>26404</c:v>
                </c:pt>
                <c:pt idx="9">
                  <c:v>16853</c:v>
                </c:pt>
                <c:pt idx="10">
                  <c:v>16440</c:v>
                </c:pt>
                <c:pt idx="11">
                  <c:v>8355</c:v>
                </c:pt>
                <c:pt idx="12">
                  <c:v>18972</c:v>
                </c:pt>
                <c:pt idx="13">
                  <c:v>67388</c:v>
                </c:pt>
                <c:pt idx="14">
                  <c:v>68223</c:v>
                </c:pt>
                <c:pt idx="15">
                  <c:v>152893</c:v>
                </c:pt>
                <c:pt idx="16">
                  <c:v>75450</c:v>
                </c:pt>
                <c:pt idx="17">
                  <c:v>21635</c:v>
                </c:pt>
                <c:pt idx="18">
                  <c:v>51620</c:v>
                </c:pt>
              </c:numCache>
            </c:numRef>
          </c:val>
          <c:shape val="box"/>
        </c:ser>
        <c:ser>
          <c:idx val="2"/>
          <c:order val="2"/>
          <c:tx>
            <c:strRef>
              <c:f>'[1]F_作業'!$H$57</c:f>
              <c:strCache>
                <c:ptCount val="1"/>
                <c:pt idx="0">
                  <c:v>鳥取県</c:v>
                </c:pt>
              </c:strCache>
            </c:strRef>
          </c:tx>
          <c:spPr>
            <a:pattFill prst="pct30">
              <a:fgClr>
                <a:srgbClr val="FFFFFF"/>
              </a:fgClr>
              <a:bgClr>
                <a:srgbClr val="FFFFC0"/>
              </a:bgClr>
            </a:pattFill>
            <a:ln w="12700">
              <a:solidFill>
                <a:srgbClr val="000000"/>
              </a:solidFill>
            </a:ln>
          </c:spPr>
          <c:invertIfNegative val="0"/>
          <c:extLst>
            <c:ext xmlns:c14="http://schemas.microsoft.com/office/drawing/2007/8/2/chart" uri="{6F2FDCE9-48DA-4B69-8628-5D25D57E5C99}">
              <c14:invertSolidFillFmt>
                <c14:spPr>
                  <a:solidFill>
                    <a:srgbClr val="FFFFC0"/>
                  </a:solidFill>
                </c14:spPr>
              </c14:invertSolidFillFmt>
            </c:ext>
          </c:extLst>
          <c:cat>
            <c:numRef>
              <c:f>'[1]F_作業'!$F$9:$F$27</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'[1]F_作業'!$Z$60:$Z$78</c:f>
              <c:numCache>
                <c:ptCount val="19"/>
                <c:pt idx="0">
                  <c:v>21355</c:v>
                </c:pt>
                <c:pt idx="1">
                  <c:v>136308</c:v>
                </c:pt>
                <c:pt idx="2">
                  <c:v>55967</c:v>
                </c:pt>
                <c:pt idx="3">
                  <c:v>17959</c:v>
                </c:pt>
                <c:pt idx="4">
                  <c:v>63360</c:v>
                </c:pt>
                <c:pt idx="5">
                  <c:v>62562</c:v>
                </c:pt>
                <c:pt idx="6">
                  <c:v>17569</c:v>
                </c:pt>
                <c:pt idx="7">
                  <c:v>12316</c:v>
                </c:pt>
                <c:pt idx="8">
                  <c:v>26404</c:v>
                </c:pt>
                <c:pt idx="9">
                  <c:v>16853</c:v>
                </c:pt>
                <c:pt idx="10">
                  <c:v>16440</c:v>
                </c:pt>
                <c:pt idx="11">
                  <c:v>8355</c:v>
                </c:pt>
                <c:pt idx="12">
                  <c:v>18972</c:v>
                </c:pt>
                <c:pt idx="13">
                  <c:v>67388</c:v>
                </c:pt>
                <c:pt idx="14">
                  <c:v>68223</c:v>
                </c:pt>
                <c:pt idx="15">
                  <c:v>152893</c:v>
                </c:pt>
                <c:pt idx="16">
                  <c:v>75450</c:v>
                </c:pt>
                <c:pt idx="17">
                  <c:v>21635</c:v>
                </c:pt>
                <c:pt idx="18">
                  <c:v>51620</c:v>
                </c:pt>
              </c:numCache>
            </c:numRef>
          </c:val>
          <c:shape val="box"/>
        </c:ser>
        <c:gapDepth val="0"/>
        <c:shape val="box"/>
        <c:axId val="13678895"/>
        <c:axId val="59035240"/>
      </c:bar3DChart>
      <c:catAx>
        <c:axId val="1367889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明朝"/>
                <a:ea typeface="ＭＳ 明朝"/>
                <a:cs typeface="ＭＳ 明朝"/>
              </a:defRPr>
            </a:pPr>
          </a:p>
        </c:txPr>
        <c:crossAx val="59035240"/>
        <c:crosses val="autoZero"/>
        <c:auto val="0"/>
        <c:lblOffset val="100"/>
        <c:tickLblSkip val="1"/>
        <c:noMultiLvlLbl val="0"/>
      </c:catAx>
      <c:valAx>
        <c:axId val="59035240"/>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明朝"/>
                <a:ea typeface="ＭＳ 明朝"/>
                <a:cs typeface="ＭＳ 明朝"/>
              </a:defRPr>
            </a:pPr>
          </a:p>
        </c:txPr>
        <c:crossAx val="13678895"/>
        <c:crossesAt val="1"/>
        <c:crossBetween val="between"/>
        <c:dispUnits/>
      </c:valAx>
      <c:spPr>
        <a:noFill/>
        <a:ln>
          <a:noFill/>
        </a:ln>
      </c:spPr>
    </c:plotArea>
    <c:legend>
      <c:legendPos val="b"/>
      <c:layout>
        <c:manualLayout>
          <c:xMode val="edge"/>
          <c:yMode val="edge"/>
          <c:x val="0.3725"/>
          <c:y val="0.9175"/>
          <c:w val="0.3415"/>
          <c:h val="0.08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明朝"/>
              <a:ea typeface="ＭＳ 明朝"/>
              <a:cs typeface="ＭＳ 明朝"/>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明朝"/>
                <a:ea typeface="ＭＳ 明朝"/>
                <a:cs typeface="ＭＳ 明朝"/>
              </a:rPr>
              <a:t>件数割合</a:t>
            </a:r>
          </a:p>
        </c:rich>
      </c:tx>
      <c:layout>
        <c:manualLayout>
          <c:xMode val="factor"/>
          <c:yMode val="factor"/>
          <c:x val="-0.13975"/>
          <c:y val="-0.0035"/>
        </c:manualLayout>
      </c:layout>
      <c:spPr>
        <a:noFill/>
        <a:ln w="3175">
          <a:noFill/>
        </a:ln>
      </c:spPr>
    </c:title>
    <c:view3D>
      <c:rotX val="35"/>
      <c:hPercent val="100"/>
      <c:rotY val="0"/>
      <c:depthPercent val="100"/>
      <c:rAngAx val="1"/>
    </c:view3D>
    <c:plotArea>
      <c:layout>
        <c:manualLayout>
          <c:xMode val="edge"/>
          <c:yMode val="edge"/>
          <c:x val="0.093"/>
          <c:y val="0.2365"/>
          <c:w val="0.496"/>
          <c:h val="0.60925"/>
        </c:manualLayout>
      </c:layout>
      <c:pie3DChart>
        <c:varyColors val="1"/>
        <c:ser>
          <c:idx val="0"/>
          <c:order val="0"/>
          <c:tx>
            <c:strRef>
              <c:f>'[1]F_作業'!$AQ$8</c:f>
              <c:strCache>
                <c:ptCount val="1"/>
                <c:pt idx="0">
                  <c:v>件数割合</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Check">
                <a:fgClr>
                  <a:srgbClr val="FFFFFF"/>
                </a:fgClr>
                <a:bgClr>
                  <a:srgbClr val="FF0000"/>
                </a:bgClr>
              </a:pattFill>
              <a:ln w="12700">
                <a:solidFill>
                  <a:srgbClr val="000000"/>
                </a:solidFill>
              </a:ln>
            </c:spPr>
          </c:dPt>
          <c:dPt>
            <c:idx val="1"/>
            <c:spPr>
              <a:pattFill prst="dkVert">
                <a:fgClr>
                  <a:srgbClr val="FF8080"/>
                </a:fgClr>
                <a:bgClr>
                  <a:srgbClr val="FFFFFF"/>
                </a:bgClr>
              </a:pattFill>
              <a:ln w="12700">
                <a:solidFill>
                  <a:srgbClr val="000000"/>
                </a:solidFill>
              </a:ln>
            </c:spPr>
          </c:dPt>
          <c:dPt>
            <c:idx val="2"/>
            <c:spPr>
              <a:pattFill prst="dkHorz">
                <a:fgClr>
                  <a:srgbClr val="00FF00"/>
                </a:fgClr>
                <a:bgClr>
                  <a:srgbClr val="FFFFFF"/>
                </a:bgClr>
              </a:pattFill>
              <a:ln w="12700">
                <a:solidFill>
                  <a:srgbClr val="000000"/>
                </a:solidFill>
              </a:ln>
            </c:spPr>
          </c:dPt>
          <c:dPt>
            <c:idx val="3"/>
            <c:spPr>
              <a:pattFill prst="wdDnDiag">
                <a:fgClr>
                  <a:srgbClr val="00CCFF"/>
                </a:fgClr>
                <a:bgClr>
                  <a:srgbClr val="FFFFFF"/>
                </a:bgClr>
              </a:pattFill>
              <a:ln w="12700">
                <a:solidFill>
                  <a:srgbClr val="000000"/>
                </a:solidFill>
              </a:ln>
            </c:spPr>
          </c:dPt>
          <c:dPt>
            <c:idx val="4"/>
            <c:spPr>
              <a:pattFill prst="wdUpDiag">
                <a:fgClr>
                  <a:srgbClr val="0000FF"/>
                </a:fgClr>
                <a:bgClr>
                  <a:srgbClr val="FFFFFF"/>
                </a:bgClr>
              </a:pattFill>
              <a:ln w="12700">
                <a:solidFill>
                  <a:srgbClr val="000000"/>
                </a:solidFill>
              </a:ln>
            </c:spPr>
          </c:dPt>
          <c:dPt>
            <c:idx val="5"/>
            <c:spPr>
              <a:pattFill prst="lgGrid">
                <a:fgClr>
                  <a:srgbClr val="CC99FF"/>
                </a:fgClr>
                <a:bgClr>
                  <a:srgbClr val="FFFFFF"/>
                </a:bgClr>
              </a:pattFill>
              <a:ln w="12700">
                <a:solidFill>
                  <a:srgbClr val="000000"/>
                </a:solidFill>
              </a:ln>
            </c:spPr>
          </c:dPt>
          <c:dPt>
            <c:idx val="6"/>
            <c:spPr>
              <a:pattFill prst="lgCheck">
                <a:fgClr>
                  <a:srgbClr val="FFFFFF"/>
                </a:fgClr>
                <a:bgClr>
                  <a:srgbClr val="800080"/>
                </a:bgClr>
              </a:pattFill>
              <a:ln w="12700">
                <a:solidFill>
                  <a:srgbClr val="000000"/>
                </a:solidFill>
              </a:ln>
            </c:spPr>
          </c:dPt>
          <c:dPt>
            <c:idx val="7"/>
            <c:spPr>
              <a:pattFill prst="diagBrick">
                <a:fgClr>
                  <a:srgbClr val="FF00FF"/>
                </a:fgClr>
                <a:bgClr>
                  <a:srgbClr val="FFFFFF"/>
                </a:bgClr>
              </a:pattFill>
              <a:ln w="12700">
                <a:solidFill>
                  <a:srgbClr val="000000"/>
                </a:solidFill>
              </a:ln>
            </c:spPr>
          </c:dPt>
          <c:dPt>
            <c:idx val="8"/>
            <c:spPr>
              <a:pattFill prst="smGrid">
                <a:fgClr>
                  <a:srgbClr val="FFFFFF"/>
                </a:fgClr>
                <a:bgClr>
                  <a:srgbClr val="000080"/>
                </a:bgClr>
              </a:pattFill>
              <a:ln w="12700">
                <a:solidFill>
                  <a:srgbClr val="000000"/>
                </a:solidFill>
              </a:ln>
            </c:spPr>
          </c:dPt>
          <c:dPt>
            <c:idx val="9"/>
            <c:spPr>
              <a:pattFill prst="dashHorz">
                <a:fgClr>
                  <a:srgbClr val="008000"/>
                </a:fgClr>
                <a:bgClr>
                  <a:srgbClr val="FFFFFF"/>
                </a:bgClr>
              </a:pattFill>
              <a:ln w="12700">
                <a:solidFill>
                  <a:srgbClr val="000000"/>
                </a:solidFill>
              </a:ln>
            </c:spPr>
          </c:dPt>
          <c:dPt>
            <c:idx val="10"/>
            <c:spPr>
              <a:solidFill>
                <a:srgbClr val="FFFFFF"/>
              </a:solidFill>
              <a:ln w="12700">
                <a:solidFill>
                  <a:srgbClr val="000000"/>
                </a:solidFill>
              </a:ln>
            </c:spPr>
          </c:dPt>
          <c:dLbls>
            <c:dLbl>
              <c:idx val="8"/>
              <c:layout>
                <c:manualLayout>
                  <c:x val="0"/>
                  <c:y val="0"/>
                </c:manualLayout>
              </c:layout>
              <c:txPr>
                <a:bodyPr vert="horz" rot="0" anchor="ctr"/>
                <a:lstStyle/>
                <a:p>
                  <a:pPr algn="ctr">
                    <a:defRPr lang="en-US" cap="none" sz="800" b="0" i="0" u="none" baseline="0">
                      <a:solidFill>
                        <a:srgbClr val="000000"/>
                      </a:solidFill>
                      <a:latin typeface="ＭＳ 明朝"/>
                      <a:ea typeface="ＭＳ 明朝"/>
                      <a:cs typeface="ＭＳ 明朝"/>
                    </a:defRPr>
                  </a:pPr>
                </a:p>
              </c:txPr>
              <c:numFmt formatCode="0.00%" sourceLinked="0"/>
              <c:spPr>
                <a:noFill/>
                <a:ln w="3175">
                  <a:noFill/>
                </a:ln>
              </c:spPr>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ＭＳ 明朝"/>
                      <a:ea typeface="ＭＳ 明朝"/>
                      <a:cs typeface="ＭＳ 明朝"/>
                    </a:defRPr>
                  </a:pPr>
                </a:p>
              </c:txPr>
              <c:numFmt formatCode="0.00%" sourceLinked="0"/>
              <c:spPr>
                <a:noFill/>
                <a:ln w="3175">
                  <a:noFill/>
                </a:ln>
              </c:spPr>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800" b="0" i="0" u="none" baseline="0">
                      <a:solidFill>
                        <a:srgbClr val="000000"/>
                      </a:solidFill>
                      <a:latin typeface="ＭＳ 明朝"/>
                      <a:ea typeface="ＭＳ 明朝"/>
                      <a:cs typeface="ＭＳ 明朝"/>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latin typeface="ＭＳ 明朝"/>
                    <a:ea typeface="ＭＳ 明朝"/>
                    <a:cs typeface="ＭＳ 明朝"/>
                  </a:defRPr>
                </a:pPr>
              </a:p>
            </c:txPr>
            <c:dLblPos val="outEnd"/>
            <c:showLegendKey val="0"/>
            <c:showVal val="0"/>
            <c:showBubbleSize val="0"/>
            <c:showCatName val="0"/>
            <c:showSerName val="0"/>
            <c:showLeaderLines val="0"/>
            <c:showPercent val="1"/>
          </c:dLbls>
          <c:cat>
            <c:strRef>
              <c:f>'[1]F_作業'!$AO$9:$AO$19</c:f>
              <c:strCache>
                <c:ptCount val="11"/>
                <c:pt idx="0">
                  <c:v>消化器系の疾患</c:v>
                </c:pt>
                <c:pt idx="1">
                  <c:v>循環器系の疾患</c:v>
                </c:pt>
                <c:pt idx="2">
                  <c:v>内分泌、栄養及び代謝疾患</c:v>
                </c:pt>
                <c:pt idx="3">
                  <c:v>筋骨格系及び結合組織の疾患</c:v>
                </c:pt>
                <c:pt idx="4">
                  <c:v>呼吸器系の疾患</c:v>
                </c:pt>
                <c:pt idx="5">
                  <c:v>精神及び行動の障害</c:v>
                </c:pt>
                <c:pt idx="6">
                  <c:v>眼及び付属器の疾患</c:v>
                </c:pt>
                <c:pt idx="7">
                  <c:v>皮膚及び皮下組織の疾患</c:v>
                </c:pt>
                <c:pt idx="8">
                  <c:v>新生物</c:v>
                </c:pt>
                <c:pt idx="9">
                  <c:v>損傷、中毒及びその他の外因の影響</c:v>
                </c:pt>
                <c:pt idx="10">
                  <c:v>その他</c:v>
                </c:pt>
              </c:strCache>
            </c:strRef>
          </c:cat>
          <c:val>
            <c:numRef>
              <c:f>'[1]F_作業'!$AP$9:$AP$19</c:f>
              <c:numCache>
                <c:ptCount val="11"/>
                <c:pt idx="0">
                  <c:v>26555</c:v>
                </c:pt>
                <c:pt idx="1">
                  <c:v>21414</c:v>
                </c:pt>
                <c:pt idx="2">
                  <c:v>12792</c:v>
                </c:pt>
                <c:pt idx="3">
                  <c:v>11892</c:v>
                </c:pt>
                <c:pt idx="4">
                  <c:v>9004</c:v>
                </c:pt>
                <c:pt idx="5">
                  <c:v>6662</c:v>
                </c:pt>
                <c:pt idx="6">
                  <c:v>6485</c:v>
                </c:pt>
                <c:pt idx="7">
                  <c:v>5288</c:v>
                </c:pt>
                <c:pt idx="8">
                  <c:v>4395</c:v>
                </c:pt>
                <c:pt idx="9">
                  <c:v>3780</c:v>
                </c:pt>
                <c:pt idx="10">
                  <c:v>14175</c:v>
                </c:pt>
              </c:numCache>
            </c:numRef>
          </c:val>
        </c:ser>
      </c:pie3DChart>
      <c:spPr>
        <a:noFill/>
        <a:ln>
          <a:noFill/>
        </a:ln>
      </c:spPr>
    </c:plotArea>
    <c:legend>
      <c:legendPos val="r"/>
      <c:layout>
        <c:manualLayout>
          <c:xMode val="edge"/>
          <c:yMode val="edge"/>
          <c:x val="0.662"/>
          <c:y val="0"/>
          <c:w val="0.338"/>
          <c:h val="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明朝"/>
              <a:ea typeface="ＭＳ 明朝"/>
              <a:cs typeface="ＭＳ 明朝"/>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7</xdr:col>
      <xdr:colOff>628650</xdr:colOff>
      <xdr:row>40</xdr:row>
      <xdr:rowOff>104775</xdr:rowOff>
    </xdr:to>
    <xdr:graphicFrame>
      <xdr:nvGraphicFramePr>
        <xdr:cNvPr id="1" name="グラフ 5"/>
        <xdr:cNvGraphicFramePr/>
      </xdr:nvGraphicFramePr>
      <xdr:xfrm>
        <a:off x="28575" y="4248150"/>
        <a:ext cx="7381875" cy="2867025"/>
      </xdr:xfrm>
      <a:graphic>
        <a:graphicData uri="http://schemas.openxmlformats.org/drawingml/2006/chart">
          <c:chart xmlns:c="http://schemas.openxmlformats.org/drawingml/2006/chart" r:id="rId1"/>
        </a:graphicData>
      </a:graphic>
    </xdr:graphicFrame>
    <xdr:clientData/>
  </xdr:twoCellAnchor>
  <xdr:twoCellAnchor>
    <xdr:from>
      <xdr:col>0</xdr:col>
      <xdr:colOff>266700</xdr:colOff>
      <xdr:row>24</xdr:row>
      <xdr:rowOff>142875</xdr:rowOff>
    </xdr:from>
    <xdr:to>
      <xdr:col>1</xdr:col>
      <xdr:colOff>533400</xdr:colOff>
      <xdr:row>26</xdr:row>
      <xdr:rowOff>0</xdr:rowOff>
    </xdr:to>
    <xdr:sp>
      <xdr:nvSpPr>
        <xdr:cNvPr id="2" name="Text Box 4"/>
        <xdr:cNvSpPr txBox="1">
          <a:spLocks noChangeArrowheads="1"/>
        </xdr:cNvSpPr>
      </xdr:nvSpPr>
      <xdr:spPr>
        <a:xfrm>
          <a:off x="266700" y="4324350"/>
          <a:ext cx="59055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（円）</a:t>
          </a:r>
        </a:p>
      </xdr:txBody>
    </xdr:sp>
    <xdr:clientData/>
  </xdr:twoCellAnchor>
  <xdr:twoCellAnchor>
    <xdr:from>
      <xdr:col>6</xdr:col>
      <xdr:colOff>314325</xdr:colOff>
      <xdr:row>37</xdr:row>
      <xdr:rowOff>142875</xdr:rowOff>
    </xdr:from>
    <xdr:to>
      <xdr:col>7</xdr:col>
      <xdr:colOff>666750</xdr:colOff>
      <xdr:row>39</xdr:row>
      <xdr:rowOff>9525</xdr:rowOff>
    </xdr:to>
    <xdr:sp>
      <xdr:nvSpPr>
        <xdr:cNvPr id="3" name="Text Box 5"/>
        <xdr:cNvSpPr txBox="1">
          <a:spLocks noChangeArrowheads="1"/>
        </xdr:cNvSpPr>
      </xdr:nvSpPr>
      <xdr:spPr>
        <a:xfrm>
          <a:off x="6524625" y="6610350"/>
          <a:ext cx="9239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（疾病番号）</a:t>
          </a:r>
        </a:p>
      </xdr:txBody>
    </xdr:sp>
    <xdr:clientData/>
  </xdr:twoCellAnchor>
  <xdr:twoCellAnchor>
    <xdr:from>
      <xdr:col>7</xdr:col>
      <xdr:colOff>742950</xdr:colOff>
      <xdr:row>24</xdr:row>
      <xdr:rowOff>66675</xdr:rowOff>
    </xdr:from>
    <xdr:to>
      <xdr:col>16</xdr:col>
      <xdr:colOff>57150</xdr:colOff>
      <xdr:row>40</xdr:row>
      <xdr:rowOff>104775</xdr:rowOff>
    </xdr:to>
    <xdr:graphicFrame>
      <xdr:nvGraphicFramePr>
        <xdr:cNvPr id="4" name="グラフ 6"/>
        <xdr:cNvGraphicFramePr/>
      </xdr:nvGraphicFramePr>
      <xdr:xfrm>
        <a:off x="7524750" y="4248150"/>
        <a:ext cx="5972175" cy="28670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31.9.6\&#20225;&#30011;&#24773;&#22577;&#20418;\&#21513;&#30000;\&#30142;&#30149;&#20998;&#39006;&#32113;&#35336;&#34920;\&#24179;&#25104;26&#24180;&#24230;\&#30142;&#30149;&#20998;&#39006;&#32113;&#35336;&#34920;\&#24179;&#25104;26&#24180;&#24230;&#40165;&#21462;&#30476;&#22269;&#27665;&#20581;&#24247;&#20445;&#38522;&#30142;&#30149;&#20998;&#39006;&#32113;&#35336;&#349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_目次"/>
      <sheetName val="02_概要"/>
      <sheetName val="03_分類表"/>
      <sheetName val="04_受診状況"/>
      <sheetName val="05_図1_図2"/>
      <sheetName val="06_1表"/>
      <sheetName val="07_2表_図3"/>
      <sheetName val="08_図4"/>
      <sheetName val="09_図5"/>
      <sheetName val="10_3表"/>
      <sheetName val="11_3表その2"/>
      <sheetName val="12_4表"/>
      <sheetName val="13_5表"/>
      <sheetName val="14_6表"/>
      <sheetName val="15_後期受診状況"/>
      <sheetName val="16_後期統計表"/>
      <sheetName val="マスタデータ"/>
      <sheetName val="入力データ"/>
      <sheetName val="B_作業"/>
      <sheetName val="C_作業"/>
      <sheetName val="D_作業"/>
      <sheetName val="E_作業"/>
      <sheetName val="F_作業"/>
      <sheetName val="G_作業"/>
      <sheetName val="H_作業"/>
    </sheetNames>
    <sheetDataSet>
      <sheetData sheetId="22">
        <row r="4">
          <cell r="H4" t="str">
            <v>鳥取県</v>
          </cell>
        </row>
        <row r="8">
          <cell r="AQ8" t="str">
            <v>件数割合</v>
          </cell>
        </row>
        <row r="9">
          <cell r="F9">
            <v>1</v>
          </cell>
          <cell r="Z9">
            <v>21355</v>
          </cell>
          <cell r="AO9" t="str">
            <v>消化器系の疾患</v>
          </cell>
          <cell r="AP9">
            <v>26555</v>
          </cell>
        </row>
        <row r="10">
          <cell r="F10">
            <v>2</v>
          </cell>
          <cell r="Z10">
            <v>136308</v>
          </cell>
          <cell r="AO10" t="str">
            <v>循環器系の疾患</v>
          </cell>
          <cell r="AP10">
            <v>21414</v>
          </cell>
        </row>
        <row r="11">
          <cell r="F11">
            <v>3</v>
          </cell>
          <cell r="Z11">
            <v>55967</v>
          </cell>
          <cell r="AO11" t="str">
            <v>内分泌、栄養及び代謝疾患</v>
          </cell>
          <cell r="AP11">
            <v>12792</v>
          </cell>
        </row>
        <row r="12">
          <cell r="F12">
            <v>4</v>
          </cell>
          <cell r="Z12">
            <v>17959</v>
          </cell>
          <cell r="AO12" t="str">
            <v>筋骨格系及び結合組織の疾患</v>
          </cell>
          <cell r="AP12">
            <v>11892</v>
          </cell>
        </row>
        <row r="13">
          <cell r="F13">
            <v>5</v>
          </cell>
          <cell r="Z13">
            <v>63360</v>
          </cell>
          <cell r="AO13" t="str">
            <v>呼吸器系の疾患</v>
          </cell>
          <cell r="AP13">
            <v>9004</v>
          </cell>
        </row>
        <row r="14">
          <cell r="F14">
            <v>6</v>
          </cell>
          <cell r="Z14">
            <v>62562</v>
          </cell>
          <cell r="AO14" t="str">
            <v>精神及び行動の障害</v>
          </cell>
          <cell r="AP14">
            <v>6662</v>
          </cell>
        </row>
        <row r="15">
          <cell r="F15">
            <v>7</v>
          </cell>
          <cell r="Z15">
            <v>17569</v>
          </cell>
          <cell r="AO15" t="str">
            <v>眼及び付属器の疾患</v>
          </cell>
          <cell r="AP15">
            <v>6485</v>
          </cell>
        </row>
        <row r="16">
          <cell r="F16">
            <v>8</v>
          </cell>
          <cell r="Z16">
            <v>12316</v>
          </cell>
          <cell r="AO16" t="str">
            <v>皮膚及び皮下組織の疾患</v>
          </cell>
          <cell r="AP16">
            <v>5288</v>
          </cell>
        </row>
        <row r="17">
          <cell r="F17">
            <v>9</v>
          </cell>
          <cell r="Z17">
            <v>26404</v>
          </cell>
          <cell r="AO17" t="str">
            <v>新生物</v>
          </cell>
          <cell r="AP17">
            <v>4395</v>
          </cell>
        </row>
        <row r="18">
          <cell r="F18">
            <v>10</v>
          </cell>
          <cell r="Z18">
            <v>16853</v>
          </cell>
          <cell r="AO18" t="str">
            <v>損傷、中毒及びその他の外因の影響</v>
          </cell>
          <cell r="AP18">
            <v>3780</v>
          </cell>
        </row>
        <row r="19">
          <cell r="F19">
            <v>11</v>
          </cell>
          <cell r="Z19">
            <v>16440</v>
          </cell>
          <cell r="AO19" t="str">
            <v>その他</v>
          </cell>
          <cell r="AP19">
            <v>14175</v>
          </cell>
        </row>
        <row r="20">
          <cell r="F20">
            <v>12</v>
          </cell>
          <cell r="Z20">
            <v>8355</v>
          </cell>
        </row>
        <row r="21">
          <cell r="F21">
            <v>13</v>
          </cell>
          <cell r="Z21">
            <v>18972</v>
          </cell>
        </row>
        <row r="22">
          <cell r="F22">
            <v>14</v>
          </cell>
          <cell r="Z22">
            <v>67388</v>
          </cell>
        </row>
        <row r="23">
          <cell r="F23">
            <v>15</v>
          </cell>
          <cell r="Z23">
            <v>68223</v>
          </cell>
        </row>
        <row r="24">
          <cell r="F24">
            <v>16</v>
          </cell>
          <cell r="Z24">
            <v>152893</v>
          </cell>
        </row>
        <row r="25">
          <cell r="F25">
            <v>17</v>
          </cell>
          <cell r="Z25">
            <v>75450</v>
          </cell>
        </row>
        <row r="26">
          <cell r="F26">
            <v>18</v>
          </cell>
          <cell r="Z26">
            <v>21635</v>
          </cell>
        </row>
        <row r="27">
          <cell r="F27">
            <v>19</v>
          </cell>
          <cell r="Z27">
            <v>51620</v>
          </cell>
        </row>
        <row r="32">
          <cell r="H32" t="str">
            <v>鳥取県</v>
          </cell>
        </row>
        <row r="35">
          <cell r="Z35">
            <v>21355</v>
          </cell>
        </row>
        <row r="36">
          <cell r="Z36">
            <v>136308</v>
          </cell>
        </row>
        <row r="37">
          <cell r="Z37">
            <v>55967</v>
          </cell>
        </row>
        <row r="38">
          <cell r="Z38">
            <v>17959</v>
          </cell>
        </row>
        <row r="39">
          <cell r="Z39">
            <v>63360</v>
          </cell>
        </row>
        <row r="40">
          <cell r="Z40">
            <v>62562</v>
          </cell>
        </row>
        <row r="41">
          <cell r="Z41">
            <v>17569</v>
          </cell>
        </row>
        <row r="42">
          <cell r="Z42">
            <v>12316</v>
          </cell>
        </row>
        <row r="43">
          <cell r="Z43">
            <v>26404</v>
          </cell>
        </row>
        <row r="44">
          <cell r="Z44">
            <v>16853</v>
          </cell>
        </row>
        <row r="45">
          <cell r="Z45">
            <v>16440</v>
          </cell>
        </row>
        <row r="46">
          <cell r="Z46">
            <v>8355</v>
          </cell>
        </row>
        <row r="47">
          <cell r="Z47">
            <v>18972</v>
          </cell>
        </row>
        <row r="48">
          <cell r="Z48">
            <v>67388</v>
          </cell>
        </row>
        <row r="49">
          <cell r="Z49">
            <v>68223</v>
          </cell>
        </row>
        <row r="50">
          <cell r="Z50">
            <v>152893</v>
          </cell>
        </row>
        <row r="51">
          <cell r="Z51">
            <v>75450</v>
          </cell>
        </row>
        <row r="52">
          <cell r="Z52">
            <v>21635</v>
          </cell>
        </row>
        <row r="53">
          <cell r="Z53">
            <v>51620</v>
          </cell>
        </row>
        <row r="57">
          <cell r="H57" t="str">
            <v>鳥取県</v>
          </cell>
        </row>
        <row r="60">
          <cell r="Z60">
            <v>21355</v>
          </cell>
        </row>
        <row r="61">
          <cell r="Z61">
            <v>136308</v>
          </cell>
        </row>
        <row r="62">
          <cell r="Z62">
            <v>55967</v>
          </cell>
        </row>
        <row r="63">
          <cell r="Z63">
            <v>17959</v>
          </cell>
        </row>
        <row r="64">
          <cell r="Z64">
            <v>63360</v>
          </cell>
        </row>
        <row r="65">
          <cell r="Z65">
            <v>62562</v>
          </cell>
        </row>
        <row r="66">
          <cell r="Z66">
            <v>17569</v>
          </cell>
        </row>
        <row r="67">
          <cell r="Z67">
            <v>12316</v>
          </cell>
        </row>
        <row r="68">
          <cell r="Z68">
            <v>26404</v>
          </cell>
        </row>
        <row r="69">
          <cell r="Z69">
            <v>16853</v>
          </cell>
        </row>
        <row r="70">
          <cell r="Z70">
            <v>16440</v>
          </cell>
        </row>
        <row r="71">
          <cell r="Z71">
            <v>8355</v>
          </cell>
        </row>
        <row r="72">
          <cell r="Z72">
            <v>18972</v>
          </cell>
        </row>
        <row r="73">
          <cell r="Z73">
            <v>67388</v>
          </cell>
        </row>
        <row r="74">
          <cell r="Z74">
            <v>68223</v>
          </cell>
        </row>
        <row r="75">
          <cell r="Z75">
            <v>152893</v>
          </cell>
        </row>
        <row r="76">
          <cell r="Z76">
            <v>75450</v>
          </cell>
        </row>
        <row r="77">
          <cell r="Z77">
            <v>21635</v>
          </cell>
        </row>
        <row r="78">
          <cell r="Z78">
            <v>51620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2" sqref="A2"/>
    </sheetView>
  </sheetViews>
  <sheetFormatPr defaultColWidth="8.796875" defaultRowHeight="14.25"/>
  <sheetData/>
  <sheetProtection/>
  <printOptions/>
  <pageMargins left="0.75" right="0.75" top="1" bottom="1" header="0.512" footer="0.512"/>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P79"/>
  <sheetViews>
    <sheetView tabSelected="1" zoomScalePageLayoutView="0" workbookViewId="0" topLeftCell="A1">
      <selection activeCell="B1" sqref="B1"/>
    </sheetView>
  </sheetViews>
  <sheetFormatPr defaultColWidth="8.796875" defaultRowHeight="14.25"/>
  <cols>
    <col min="1" max="1" width="3.3984375" style="0" customWidth="1"/>
    <col min="2" max="2" width="27" style="0" customWidth="1"/>
    <col min="3" max="3" width="7.19921875" style="0" customWidth="1"/>
    <col min="4" max="4" width="8" style="0" customWidth="1"/>
    <col min="5" max="5" width="13.3984375" style="0" customWidth="1"/>
    <col min="6" max="6" width="6.19921875" style="0" customWidth="1"/>
    <col min="7" max="7" width="6" style="0" customWidth="1"/>
    <col min="8" max="8" width="10.5" style="0" customWidth="1"/>
    <col min="9" max="9" width="4" style="0" customWidth="1"/>
    <col min="10" max="10" width="7.19921875" style="0" customWidth="1"/>
    <col min="11" max="11" width="8" style="0" customWidth="1"/>
    <col min="12" max="12" width="13.59765625" style="0" customWidth="1"/>
    <col min="13" max="13" width="6.09765625" style="0" customWidth="1"/>
    <col min="14" max="14" width="6" style="0" customWidth="1"/>
    <col min="15" max="15" width="10.5" style="0" customWidth="1"/>
    <col min="16" max="16" width="4" style="0" customWidth="1"/>
    <col min="17" max="17" width="2.69921875" style="0" customWidth="1"/>
    <col min="18" max="19" width="2.8984375" style="0" customWidth="1"/>
    <col min="20" max="20" width="2.5" style="0" customWidth="1"/>
  </cols>
  <sheetData>
    <row r="1" ht="20.25" customHeight="1">
      <c r="A1" s="49" t="s">
        <v>244</v>
      </c>
    </row>
    <row r="2" spans="1:16" ht="20.25" customHeight="1">
      <c r="A2" s="2"/>
      <c r="B2" s="74" t="str">
        <f>'作業C1'!H4</f>
        <v>鳥取県</v>
      </c>
      <c r="C2" s="66" t="s">
        <v>214</v>
      </c>
      <c r="D2" s="67"/>
      <c r="E2" s="67"/>
      <c r="F2" s="67"/>
      <c r="G2" s="67"/>
      <c r="H2" s="67"/>
      <c r="I2" s="68"/>
      <c r="J2" s="66" t="s">
        <v>215</v>
      </c>
      <c r="K2" s="67"/>
      <c r="L2" s="67"/>
      <c r="M2" s="67"/>
      <c r="N2" s="67"/>
      <c r="O2" s="67"/>
      <c r="P2" s="68"/>
    </row>
    <row r="3" spans="1:16" ht="3.75" customHeight="1">
      <c r="A3" s="4"/>
      <c r="B3" s="75"/>
      <c r="C3" s="69"/>
      <c r="D3" s="70"/>
      <c r="E3" s="70"/>
      <c r="F3" s="70"/>
      <c r="G3" s="70"/>
      <c r="H3" s="70"/>
      <c r="I3" s="71"/>
      <c r="J3" s="69"/>
      <c r="K3" s="70"/>
      <c r="L3" s="70"/>
      <c r="M3" s="70"/>
      <c r="N3" s="70"/>
      <c r="O3" s="70"/>
      <c r="P3" s="71"/>
    </row>
    <row r="4" spans="1:16" ht="15" customHeight="1">
      <c r="A4" s="3"/>
      <c r="B4" s="40">
        <f>143816</f>
        <v>143816</v>
      </c>
      <c r="C4" s="11" t="s">
        <v>198</v>
      </c>
      <c r="D4" s="11" t="s">
        <v>199</v>
      </c>
      <c r="E4" s="11" t="s">
        <v>201</v>
      </c>
      <c r="F4" s="11" t="s">
        <v>216</v>
      </c>
      <c r="G4" s="11" t="s">
        <v>217</v>
      </c>
      <c r="H4" s="56" t="s">
        <v>274</v>
      </c>
      <c r="I4" s="11" t="s">
        <v>218</v>
      </c>
      <c r="J4" s="11" t="s">
        <v>198</v>
      </c>
      <c r="K4" s="11" t="s">
        <v>199</v>
      </c>
      <c r="L4" s="11" t="s">
        <v>201</v>
      </c>
      <c r="M4" s="11" t="s">
        <v>216</v>
      </c>
      <c r="N4" s="11" t="s">
        <v>217</v>
      </c>
      <c r="O4" s="56" t="s">
        <v>274</v>
      </c>
      <c r="P4" s="11" t="s">
        <v>218</v>
      </c>
    </row>
    <row r="5" spans="1:16" ht="13.5" customHeight="1">
      <c r="A5" s="79" t="s">
        <v>219</v>
      </c>
      <c r="B5" s="80" t="s">
        <v>202</v>
      </c>
      <c r="C5" s="12">
        <v>63</v>
      </c>
      <c r="D5" s="12">
        <v>687</v>
      </c>
      <c r="E5" s="12">
        <v>29955172</v>
      </c>
      <c r="F5" s="13">
        <v>1.68</v>
      </c>
      <c r="G5" s="13">
        <v>0.04</v>
      </c>
      <c r="H5" s="12">
        <v>475479</v>
      </c>
      <c r="I5" s="14">
        <v>12</v>
      </c>
      <c r="J5" s="12">
        <v>3583</v>
      </c>
      <c r="K5" s="12">
        <v>5559</v>
      </c>
      <c r="L5" s="12">
        <v>47905300</v>
      </c>
      <c r="M5" s="13">
        <v>2.64</v>
      </c>
      <c r="N5" s="13">
        <v>2.49</v>
      </c>
      <c r="O5" s="12">
        <v>13370</v>
      </c>
      <c r="P5" s="14">
        <v>11</v>
      </c>
    </row>
    <row r="6" spans="1:16" ht="13.5" customHeight="1">
      <c r="A6" s="81" t="s">
        <v>220</v>
      </c>
      <c r="B6" s="82" t="s">
        <v>203</v>
      </c>
      <c r="C6" s="15">
        <v>592</v>
      </c>
      <c r="D6" s="15">
        <v>7410</v>
      </c>
      <c r="E6" s="15">
        <v>419505926</v>
      </c>
      <c r="F6" s="16">
        <v>23.52</v>
      </c>
      <c r="G6" s="16">
        <v>0.41</v>
      </c>
      <c r="H6" s="15">
        <v>708625</v>
      </c>
      <c r="I6" s="17">
        <v>5</v>
      </c>
      <c r="J6" s="15">
        <v>3803</v>
      </c>
      <c r="K6" s="15">
        <v>6310</v>
      </c>
      <c r="L6" s="15">
        <v>179566630</v>
      </c>
      <c r="M6" s="16">
        <v>9.91</v>
      </c>
      <c r="N6" s="16">
        <v>2.64</v>
      </c>
      <c r="O6" s="15">
        <v>47217</v>
      </c>
      <c r="P6" s="17">
        <v>2</v>
      </c>
    </row>
    <row r="7" spans="1:16" ht="13.5" customHeight="1">
      <c r="A7" s="81" t="s">
        <v>221</v>
      </c>
      <c r="B7" s="82" t="s">
        <v>318</v>
      </c>
      <c r="C7" s="15">
        <v>15</v>
      </c>
      <c r="D7" s="15">
        <v>250</v>
      </c>
      <c r="E7" s="15">
        <v>14198354</v>
      </c>
      <c r="F7" s="16">
        <v>0.8</v>
      </c>
      <c r="G7" s="16">
        <v>0.01</v>
      </c>
      <c r="H7" s="15">
        <v>946557</v>
      </c>
      <c r="I7" s="17">
        <v>2</v>
      </c>
      <c r="J7" s="15">
        <v>413</v>
      </c>
      <c r="K7" s="15">
        <v>656</v>
      </c>
      <c r="L7" s="15">
        <v>9755690</v>
      </c>
      <c r="M7" s="16">
        <v>0.54</v>
      </c>
      <c r="N7" s="16">
        <v>0.29</v>
      </c>
      <c r="O7" s="15">
        <v>23622</v>
      </c>
      <c r="P7" s="17">
        <v>6</v>
      </c>
    </row>
    <row r="8" spans="1:16" ht="13.5" customHeight="1">
      <c r="A8" s="81" t="s">
        <v>222</v>
      </c>
      <c r="B8" s="82" t="s">
        <v>204</v>
      </c>
      <c r="C8" s="15">
        <v>104</v>
      </c>
      <c r="D8" s="15">
        <v>1432</v>
      </c>
      <c r="E8" s="15">
        <v>44933098</v>
      </c>
      <c r="F8" s="16">
        <v>2.52</v>
      </c>
      <c r="G8" s="16">
        <v>0.07</v>
      </c>
      <c r="H8" s="15">
        <v>432049</v>
      </c>
      <c r="I8" s="17">
        <v>14</v>
      </c>
      <c r="J8" s="15">
        <v>12688</v>
      </c>
      <c r="K8" s="15">
        <v>17340</v>
      </c>
      <c r="L8" s="15">
        <v>184799650</v>
      </c>
      <c r="M8" s="16">
        <v>10.19</v>
      </c>
      <c r="N8" s="16">
        <v>8.82</v>
      </c>
      <c r="O8" s="15">
        <v>14565</v>
      </c>
      <c r="P8" s="17">
        <v>9</v>
      </c>
    </row>
    <row r="9" spans="1:16" ht="13.5" customHeight="1">
      <c r="A9" s="81" t="s">
        <v>223</v>
      </c>
      <c r="B9" s="82" t="s">
        <v>205</v>
      </c>
      <c r="C9" s="15">
        <v>704</v>
      </c>
      <c r="D9" s="15">
        <v>19881</v>
      </c>
      <c r="E9" s="15">
        <v>303278852</v>
      </c>
      <c r="F9" s="16">
        <v>17.01</v>
      </c>
      <c r="G9" s="16">
        <v>0.49</v>
      </c>
      <c r="H9" s="15">
        <v>430794</v>
      </c>
      <c r="I9" s="17">
        <v>15</v>
      </c>
      <c r="J9" s="15">
        <v>5958</v>
      </c>
      <c r="K9" s="15">
        <v>11779</v>
      </c>
      <c r="L9" s="15">
        <v>118828390</v>
      </c>
      <c r="M9" s="16">
        <v>6.55</v>
      </c>
      <c r="N9" s="16">
        <v>4.14</v>
      </c>
      <c r="O9" s="15">
        <v>19944</v>
      </c>
      <c r="P9" s="17">
        <v>7</v>
      </c>
    </row>
    <row r="10" spans="1:16" ht="13.5" customHeight="1">
      <c r="A10" s="83" t="s">
        <v>224</v>
      </c>
      <c r="B10" s="84" t="s">
        <v>206</v>
      </c>
      <c r="C10" s="9">
        <v>221</v>
      </c>
      <c r="D10" s="9">
        <v>5551</v>
      </c>
      <c r="E10" s="9">
        <v>133841024</v>
      </c>
      <c r="F10" s="7">
        <v>7.5</v>
      </c>
      <c r="G10" s="7">
        <v>0.15</v>
      </c>
      <c r="H10" s="9">
        <v>605615</v>
      </c>
      <c r="I10" s="5">
        <v>7</v>
      </c>
      <c r="J10" s="9">
        <v>3489</v>
      </c>
      <c r="K10" s="9">
        <v>5833</v>
      </c>
      <c r="L10" s="9">
        <v>98262230</v>
      </c>
      <c r="M10" s="7">
        <v>5.42</v>
      </c>
      <c r="N10" s="7">
        <v>2.43</v>
      </c>
      <c r="O10" s="9">
        <v>28163</v>
      </c>
      <c r="P10" s="5">
        <v>4</v>
      </c>
    </row>
    <row r="11" spans="1:16" ht="13.5" customHeight="1">
      <c r="A11" s="83" t="s">
        <v>225</v>
      </c>
      <c r="B11" s="84" t="s">
        <v>207</v>
      </c>
      <c r="C11" s="9">
        <v>96</v>
      </c>
      <c r="D11" s="9">
        <v>822</v>
      </c>
      <c r="E11" s="9">
        <v>47434680</v>
      </c>
      <c r="F11" s="7">
        <v>2.66</v>
      </c>
      <c r="G11" s="7">
        <v>0.07</v>
      </c>
      <c r="H11" s="9">
        <v>494111</v>
      </c>
      <c r="I11" s="5">
        <v>9</v>
      </c>
      <c r="J11" s="9">
        <v>6389</v>
      </c>
      <c r="K11" s="9">
        <v>7707</v>
      </c>
      <c r="L11" s="9">
        <v>66499660</v>
      </c>
      <c r="M11" s="7">
        <v>3.67</v>
      </c>
      <c r="N11" s="7">
        <v>4.44</v>
      </c>
      <c r="O11" s="9">
        <v>10408</v>
      </c>
      <c r="P11" s="5">
        <v>15</v>
      </c>
    </row>
    <row r="12" spans="1:16" ht="13.5" customHeight="1">
      <c r="A12" s="83" t="s">
        <v>226</v>
      </c>
      <c r="B12" s="84" t="s">
        <v>208</v>
      </c>
      <c r="C12" s="9">
        <v>20</v>
      </c>
      <c r="D12" s="9">
        <v>126</v>
      </c>
      <c r="E12" s="9">
        <v>5243558</v>
      </c>
      <c r="F12" s="7">
        <v>0.29</v>
      </c>
      <c r="G12" s="7">
        <v>0.01</v>
      </c>
      <c r="H12" s="9">
        <v>262178</v>
      </c>
      <c r="I12" s="5">
        <v>18</v>
      </c>
      <c r="J12" s="9">
        <v>1489</v>
      </c>
      <c r="K12" s="9">
        <v>2421</v>
      </c>
      <c r="L12" s="9">
        <v>13341830</v>
      </c>
      <c r="M12" s="7">
        <v>0.74</v>
      </c>
      <c r="N12" s="7">
        <v>1.04</v>
      </c>
      <c r="O12" s="9">
        <v>8960</v>
      </c>
      <c r="P12" s="5">
        <v>17</v>
      </c>
    </row>
    <row r="13" spans="1:16" ht="13.5" customHeight="1">
      <c r="A13" s="83" t="s">
        <v>227</v>
      </c>
      <c r="B13" s="84" t="s">
        <v>209</v>
      </c>
      <c r="C13" s="9">
        <v>401</v>
      </c>
      <c r="D13" s="9">
        <v>6037</v>
      </c>
      <c r="E13" s="9">
        <v>322031322</v>
      </c>
      <c r="F13" s="7">
        <v>18.06</v>
      </c>
      <c r="G13" s="7">
        <v>0.28</v>
      </c>
      <c r="H13" s="9">
        <v>803071</v>
      </c>
      <c r="I13" s="5">
        <v>4</v>
      </c>
      <c r="J13" s="9">
        <v>21013</v>
      </c>
      <c r="K13" s="9">
        <v>28901</v>
      </c>
      <c r="L13" s="9">
        <v>243377880</v>
      </c>
      <c r="M13" s="7">
        <v>13.43</v>
      </c>
      <c r="N13" s="7">
        <v>14.61</v>
      </c>
      <c r="O13" s="9">
        <v>11582</v>
      </c>
      <c r="P13" s="5">
        <v>13</v>
      </c>
    </row>
    <row r="14" spans="1:16" ht="13.5" customHeight="1">
      <c r="A14" s="83" t="s">
        <v>228</v>
      </c>
      <c r="B14" s="84" t="s">
        <v>210</v>
      </c>
      <c r="C14" s="9">
        <v>139</v>
      </c>
      <c r="D14" s="9">
        <v>1549</v>
      </c>
      <c r="E14" s="9">
        <v>68069598</v>
      </c>
      <c r="F14" s="7">
        <v>3.82</v>
      </c>
      <c r="G14" s="7">
        <v>0.1</v>
      </c>
      <c r="H14" s="9">
        <v>489709</v>
      </c>
      <c r="I14" s="5">
        <v>11</v>
      </c>
      <c r="J14" s="9">
        <v>8865</v>
      </c>
      <c r="K14" s="9">
        <v>13007</v>
      </c>
      <c r="L14" s="9">
        <v>83674350</v>
      </c>
      <c r="M14" s="7">
        <v>4.62</v>
      </c>
      <c r="N14" s="7">
        <v>6.16</v>
      </c>
      <c r="O14" s="9">
        <v>9439</v>
      </c>
      <c r="P14" s="5">
        <v>16</v>
      </c>
    </row>
    <row r="15" spans="1:16" ht="13.5" customHeight="1">
      <c r="A15" s="81" t="s">
        <v>229</v>
      </c>
      <c r="B15" s="82" t="s">
        <v>230</v>
      </c>
      <c r="C15" s="15">
        <v>201</v>
      </c>
      <c r="D15" s="15">
        <v>2217</v>
      </c>
      <c r="E15" s="15">
        <v>88783428</v>
      </c>
      <c r="F15" s="16">
        <v>4.98</v>
      </c>
      <c r="G15" s="16">
        <v>0.14</v>
      </c>
      <c r="H15" s="15">
        <v>441709</v>
      </c>
      <c r="I15" s="17">
        <v>13</v>
      </c>
      <c r="J15" s="15">
        <v>26354</v>
      </c>
      <c r="K15" s="15">
        <v>49073</v>
      </c>
      <c r="L15" s="15">
        <v>347793630</v>
      </c>
      <c r="M15" s="16">
        <v>19.18</v>
      </c>
      <c r="N15" s="16">
        <v>18.32</v>
      </c>
      <c r="O15" s="15">
        <v>13197</v>
      </c>
      <c r="P15" s="17">
        <v>12</v>
      </c>
    </row>
    <row r="16" spans="1:16" ht="13.5" customHeight="1">
      <c r="A16" s="81" t="s">
        <v>231</v>
      </c>
      <c r="B16" s="82" t="s">
        <v>319</v>
      </c>
      <c r="C16" s="15">
        <v>26</v>
      </c>
      <c r="D16" s="15">
        <v>311</v>
      </c>
      <c r="E16" s="15">
        <v>12835316</v>
      </c>
      <c r="F16" s="16">
        <v>0.72</v>
      </c>
      <c r="G16" s="16">
        <v>0.02</v>
      </c>
      <c r="H16" s="15">
        <v>493666</v>
      </c>
      <c r="I16" s="17">
        <v>10</v>
      </c>
      <c r="J16" s="15">
        <v>5262</v>
      </c>
      <c r="K16" s="15">
        <v>7172</v>
      </c>
      <c r="L16" s="15">
        <v>31348480</v>
      </c>
      <c r="M16" s="16">
        <v>1.73</v>
      </c>
      <c r="N16" s="16">
        <v>3.66</v>
      </c>
      <c r="O16" s="15">
        <v>5958</v>
      </c>
      <c r="P16" s="17">
        <v>19</v>
      </c>
    </row>
    <row r="17" spans="1:16" ht="13.5" customHeight="1">
      <c r="A17" s="81" t="s">
        <v>232</v>
      </c>
      <c r="B17" s="82" t="s">
        <v>211</v>
      </c>
      <c r="C17" s="15">
        <v>146</v>
      </c>
      <c r="D17" s="15">
        <v>2419</v>
      </c>
      <c r="E17" s="15">
        <v>99413672</v>
      </c>
      <c r="F17" s="16">
        <v>5.57</v>
      </c>
      <c r="G17" s="16">
        <v>0.1</v>
      </c>
      <c r="H17" s="15">
        <v>680916</v>
      </c>
      <c r="I17" s="17">
        <v>6</v>
      </c>
      <c r="J17" s="15">
        <v>11746</v>
      </c>
      <c r="K17" s="15">
        <v>26116</v>
      </c>
      <c r="L17" s="15">
        <v>126197540</v>
      </c>
      <c r="M17" s="16">
        <v>6.96</v>
      </c>
      <c r="N17" s="16">
        <v>8.17</v>
      </c>
      <c r="O17" s="15">
        <v>10744</v>
      </c>
      <c r="P17" s="17">
        <v>14</v>
      </c>
    </row>
    <row r="18" spans="1:16" ht="13.5" customHeight="1">
      <c r="A18" s="81" t="s">
        <v>233</v>
      </c>
      <c r="B18" s="82" t="s">
        <v>269</v>
      </c>
      <c r="C18" s="15">
        <v>85</v>
      </c>
      <c r="D18" s="15">
        <v>761</v>
      </c>
      <c r="E18" s="15">
        <v>34006692</v>
      </c>
      <c r="F18" s="16">
        <v>1.91</v>
      </c>
      <c r="G18" s="16">
        <v>0.06</v>
      </c>
      <c r="H18" s="15">
        <v>400079</v>
      </c>
      <c r="I18" s="17">
        <v>17</v>
      </c>
      <c r="J18" s="15">
        <v>2872</v>
      </c>
      <c r="K18" s="15">
        <v>7806</v>
      </c>
      <c r="L18" s="15">
        <v>165260520</v>
      </c>
      <c r="M18" s="16">
        <v>9.12</v>
      </c>
      <c r="N18" s="16">
        <v>2</v>
      </c>
      <c r="O18" s="15">
        <v>57542</v>
      </c>
      <c r="P18" s="17">
        <v>1</v>
      </c>
    </row>
    <row r="19" spans="1:16" ht="13.5" customHeight="1">
      <c r="A19" s="81" t="s">
        <v>234</v>
      </c>
      <c r="B19" s="82" t="s">
        <v>212</v>
      </c>
      <c r="C19" s="15">
        <v>40</v>
      </c>
      <c r="D19" s="15">
        <v>326</v>
      </c>
      <c r="E19" s="15">
        <v>8003502</v>
      </c>
      <c r="F19" s="16">
        <v>0.45</v>
      </c>
      <c r="G19" s="16">
        <v>0.03</v>
      </c>
      <c r="H19" s="15">
        <v>200088</v>
      </c>
      <c r="I19" s="17">
        <v>19</v>
      </c>
      <c r="J19" s="15">
        <v>88</v>
      </c>
      <c r="K19" s="15">
        <v>157</v>
      </c>
      <c r="L19" s="15">
        <v>729060</v>
      </c>
      <c r="M19" s="16">
        <v>0.04</v>
      </c>
      <c r="N19" s="16">
        <v>0.06</v>
      </c>
      <c r="O19" s="15">
        <v>8285</v>
      </c>
      <c r="P19" s="17">
        <v>18</v>
      </c>
    </row>
    <row r="20" spans="1:16" ht="13.5" customHeight="1">
      <c r="A20" s="83" t="s">
        <v>235</v>
      </c>
      <c r="B20" s="84" t="s">
        <v>236</v>
      </c>
      <c r="C20" s="9">
        <v>2</v>
      </c>
      <c r="D20" s="9">
        <v>60</v>
      </c>
      <c r="E20" s="9">
        <v>2179150</v>
      </c>
      <c r="F20" s="7">
        <v>0.12</v>
      </c>
      <c r="G20" s="7">
        <v>0</v>
      </c>
      <c r="H20" s="9">
        <v>1089575</v>
      </c>
      <c r="I20" s="5">
        <v>1</v>
      </c>
      <c r="J20" s="9">
        <v>16</v>
      </c>
      <c r="K20" s="9">
        <v>24</v>
      </c>
      <c r="L20" s="9">
        <v>572930</v>
      </c>
      <c r="M20" s="7">
        <v>0.03</v>
      </c>
      <c r="N20" s="7">
        <v>0.01</v>
      </c>
      <c r="O20" s="9">
        <v>35808</v>
      </c>
      <c r="P20" s="5">
        <v>3</v>
      </c>
    </row>
    <row r="21" spans="1:16" ht="13.5" customHeight="1">
      <c r="A21" s="83" t="s">
        <v>237</v>
      </c>
      <c r="B21" s="84" t="s">
        <v>238</v>
      </c>
      <c r="C21" s="9">
        <v>12</v>
      </c>
      <c r="D21" s="9">
        <v>195</v>
      </c>
      <c r="E21" s="9">
        <v>10158324</v>
      </c>
      <c r="F21" s="7">
        <v>0.57</v>
      </c>
      <c r="G21" s="7">
        <v>0.01</v>
      </c>
      <c r="H21" s="9">
        <v>846527</v>
      </c>
      <c r="I21" s="5">
        <v>3</v>
      </c>
      <c r="J21" s="9">
        <v>193</v>
      </c>
      <c r="K21" s="9">
        <v>342</v>
      </c>
      <c r="L21" s="9">
        <v>5308860</v>
      </c>
      <c r="M21" s="7">
        <v>0.29</v>
      </c>
      <c r="N21" s="7">
        <v>0.13</v>
      </c>
      <c r="O21" s="9">
        <v>27507</v>
      </c>
      <c r="P21" s="5">
        <v>5</v>
      </c>
    </row>
    <row r="22" spans="1:16" ht="13.5" customHeight="1">
      <c r="A22" s="83" t="s">
        <v>239</v>
      </c>
      <c r="B22" s="84" t="s">
        <v>240</v>
      </c>
      <c r="C22" s="9">
        <v>29</v>
      </c>
      <c r="D22" s="9">
        <v>398</v>
      </c>
      <c r="E22" s="9">
        <v>12357876</v>
      </c>
      <c r="F22" s="7">
        <v>0.69</v>
      </c>
      <c r="G22" s="7">
        <v>0.02</v>
      </c>
      <c r="H22" s="9">
        <v>426134</v>
      </c>
      <c r="I22" s="5">
        <v>16</v>
      </c>
      <c r="J22" s="9">
        <v>1545</v>
      </c>
      <c r="K22" s="9">
        <v>2218</v>
      </c>
      <c r="L22" s="9">
        <v>21695020</v>
      </c>
      <c r="M22" s="7">
        <v>1.2</v>
      </c>
      <c r="N22" s="7">
        <v>1.07</v>
      </c>
      <c r="O22" s="9">
        <v>14042</v>
      </c>
      <c r="P22" s="5">
        <v>10</v>
      </c>
    </row>
    <row r="23" spans="1:16" ht="13.5" customHeight="1">
      <c r="A23" s="83" t="s">
        <v>241</v>
      </c>
      <c r="B23" s="84" t="s">
        <v>213</v>
      </c>
      <c r="C23" s="9">
        <v>229</v>
      </c>
      <c r="D23" s="9">
        <v>3407</v>
      </c>
      <c r="E23" s="9">
        <v>127174544</v>
      </c>
      <c r="F23" s="7">
        <v>7.13</v>
      </c>
      <c r="G23" s="7">
        <v>0.16</v>
      </c>
      <c r="H23" s="9">
        <v>555347</v>
      </c>
      <c r="I23" s="5">
        <v>8</v>
      </c>
      <c r="J23" s="9">
        <v>3551</v>
      </c>
      <c r="K23" s="9">
        <v>7258</v>
      </c>
      <c r="L23" s="9">
        <v>67947940</v>
      </c>
      <c r="M23" s="7">
        <v>3.75</v>
      </c>
      <c r="N23" s="7">
        <v>2.47</v>
      </c>
      <c r="O23" s="9">
        <v>19135</v>
      </c>
      <c r="P23" s="5">
        <v>8</v>
      </c>
    </row>
    <row r="24" spans="1:16" ht="13.5" customHeight="1">
      <c r="A24" s="72" t="s">
        <v>242</v>
      </c>
      <c r="B24" s="73"/>
      <c r="C24" s="10">
        <v>3125</v>
      </c>
      <c r="D24" s="10">
        <v>53839</v>
      </c>
      <c r="E24" s="10">
        <v>1783404088</v>
      </c>
      <c r="F24" s="8">
        <v>100</v>
      </c>
      <c r="G24" s="8">
        <v>2.17</v>
      </c>
      <c r="H24" s="10">
        <v>570689</v>
      </c>
      <c r="I24" s="6" t="s">
        <v>320</v>
      </c>
      <c r="J24" s="10">
        <v>119317</v>
      </c>
      <c r="K24" s="10">
        <v>199679</v>
      </c>
      <c r="L24" s="10">
        <v>1812865590</v>
      </c>
      <c r="M24" s="8">
        <v>100</v>
      </c>
      <c r="N24" s="8">
        <v>82.97</v>
      </c>
      <c r="O24" s="10">
        <v>15194</v>
      </c>
      <c r="P24" s="6" t="s">
        <v>320</v>
      </c>
    </row>
    <row r="32" ht="18" customHeight="1"/>
    <row r="34" ht="10.5" customHeight="1"/>
    <row r="35" ht="9.75" customHeight="1"/>
    <row r="36" ht="13.5" customHeight="1"/>
    <row r="42" ht="13.5">
      <c r="B42" t="s">
        <v>281</v>
      </c>
    </row>
    <row r="43" ht="13.5">
      <c r="A43" t="s">
        <v>282</v>
      </c>
    </row>
    <row r="45" spans="1:10" ht="13.5">
      <c r="A45" s="58" t="s">
        <v>283</v>
      </c>
      <c r="J45" s="59"/>
    </row>
    <row r="46" spans="1:9" ht="13.5">
      <c r="A46" s="58" t="s">
        <v>316</v>
      </c>
      <c r="I46" s="58" t="s">
        <v>284</v>
      </c>
    </row>
    <row r="47" spans="1:9" ht="13.5">
      <c r="A47" s="58" t="s">
        <v>317</v>
      </c>
      <c r="I47" s="60"/>
    </row>
    <row r="48" spans="1:9" ht="13.5">
      <c r="A48" s="58" t="s">
        <v>285</v>
      </c>
      <c r="I48" s="60" t="s">
        <v>286</v>
      </c>
    </row>
    <row r="49" spans="1:9" ht="13.5">
      <c r="A49" s="58"/>
      <c r="I49" s="58" t="s">
        <v>287</v>
      </c>
    </row>
    <row r="50" ht="13.5">
      <c r="I50" s="58" t="s">
        <v>288</v>
      </c>
    </row>
    <row r="51" spans="1:9" ht="13.5">
      <c r="A51" s="58" t="s">
        <v>289</v>
      </c>
      <c r="I51" s="58"/>
    </row>
    <row r="52" spans="1:9" ht="13.5">
      <c r="A52" s="58" t="s">
        <v>290</v>
      </c>
      <c r="I52" s="58" t="s">
        <v>291</v>
      </c>
    </row>
    <row r="53" spans="1:9" ht="13.5">
      <c r="A53" s="58" t="s">
        <v>292</v>
      </c>
      <c r="I53" s="60"/>
    </row>
    <row r="54" spans="1:9" ht="13.5">
      <c r="A54" s="61"/>
      <c r="I54" s="60" t="s">
        <v>286</v>
      </c>
    </row>
    <row r="55" spans="1:9" ht="13.5">
      <c r="A55" s="58" t="s">
        <v>293</v>
      </c>
      <c r="I55" s="58" t="s">
        <v>294</v>
      </c>
    </row>
    <row r="56" spans="1:9" ht="13.5">
      <c r="A56" s="58"/>
      <c r="I56" s="58"/>
    </row>
    <row r="57" spans="1:9" ht="13.5">
      <c r="A57" s="58" t="s">
        <v>295</v>
      </c>
      <c r="I57" s="58" t="s">
        <v>296</v>
      </c>
    </row>
    <row r="58" spans="1:9" ht="13.5">
      <c r="A58" s="58" t="s">
        <v>297</v>
      </c>
      <c r="I58" s="60"/>
    </row>
    <row r="59" spans="1:9" ht="13.5">
      <c r="A59" s="58"/>
      <c r="I59" s="60" t="s">
        <v>286</v>
      </c>
    </row>
    <row r="60" spans="1:9" ht="13.5">
      <c r="A60" s="58" t="s">
        <v>298</v>
      </c>
      <c r="I60" s="58" t="s">
        <v>299</v>
      </c>
    </row>
    <row r="61" spans="1:9" ht="13.5">
      <c r="A61" s="58"/>
      <c r="I61" s="58"/>
    </row>
    <row r="62" spans="1:9" ht="13.5">
      <c r="A62" s="58" t="s">
        <v>300</v>
      </c>
      <c r="I62" s="58" t="s">
        <v>301</v>
      </c>
    </row>
    <row r="63" spans="1:9" ht="13.5">
      <c r="A63" s="58" t="s">
        <v>302</v>
      </c>
      <c r="I63" s="60"/>
    </row>
    <row r="64" spans="1:9" ht="13.5">
      <c r="A64" s="58"/>
      <c r="I64" s="60" t="s">
        <v>286</v>
      </c>
    </row>
    <row r="65" spans="1:9" ht="13.5">
      <c r="A65" s="58" t="s">
        <v>303</v>
      </c>
      <c r="I65" s="58" t="s">
        <v>304</v>
      </c>
    </row>
    <row r="66" spans="1:9" ht="13.5">
      <c r="A66" s="58" t="s">
        <v>305</v>
      </c>
      <c r="I66" s="58"/>
    </row>
    <row r="67" spans="1:9" ht="13.5">
      <c r="A67" s="58"/>
      <c r="I67" s="58" t="s">
        <v>306</v>
      </c>
    </row>
    <row r="68" spans="1:9" ht="13.5">
      <c r="A68" s="58" t="s">
        <v>307</v>
      </c>
      <c r="I68" s="60"/>
    </row>
    <row r="69" spans="1:9" ht="13.5">
      <c r="A69" s="58" t="s">
        <v>308</v>
      </c>
      <c r="I69" s="60" t="s">
        <v>286</v>
      </c>
    </row>
    <row r="70" spans="1:9" ht="13.5">
      <c r="A70" s="58"/>
      <c r="I70" s="58" t="s">
        <v>309</v>
      </c>
    </row>
    <row r="71" spans="1:9" ht="13.5">
      <c r="A71" s="58" t="s">
        <v>310</v>
      </c>
      <c r="I71" s="58"/>
    </row>
    <row r="72" spans="1:9" ht="13.5">
      <c r="A72" s="58" t="s">
        <v>311</v>
      </c>
      <c r="I72" s="60"/>
    </row>
    <row r="73" spans="1:9" ht="13.5">
      <c r="A73" s="58"/>
      <c r="I73" s="59"/>
    </row>
    <row r="74" ht="13.5">
      <c r="A74" s="58"/>
    </row>
    <row r="75" ht="13.5">
      <c r="A75" s="58" t="s">
        <v>312</v>
      </c>
    </row>
    <row r="76" ht="13.5">
      <c r="A76" s="58"/>
    </row>
    <row r="77" spans="1:8" ht="13.5">
      <c r="A77" s="62" t="s">
        <v>313</v>
      </c>
      <c r="B77" s="63"/>
      <c r="H77" s="64"/>
    </row>
    <row r="78" spans="1:8" ht="13.5">
      <c r="A78" s="62" t="s">
        <v>314</v>
      </c>
      <c r="B78" s="63"/>
      <c r="G78" s="65"/>
      <c r="H78" s="64"/>
    </row>
    <row r="79" spans="1:8" ht="13.5">
      <c r="A79" s="62" t="s">
        <v>315</v>
      </c>
      <c r="B79" s="63"/>
      <c r="G79" s="65"/>
      <c r="H79" s="64"/>
    </row>
  </sheetData>
  <sheetProtection/>
  <mergeCells count="4">
    <mergeCell ref="C2:I3"/>
    <mergeCell ref="A24:B24"/>
    <mergeCell ref="J2:P3"/>
    <mergeCell ref="B2:B3"/>
  </mergeCells>
  <printOptions horizontalCentered="1" verticalCentered="1"/>
  <pageMargins left="0" right="0" top="0.3937007874015748" bottom="0.3937007874015748" header="0" footer="0.35433070866141736"/>
  <pageSetup firstPageNumber="125" useFirstPageNumber="1"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3"/>
  <dimension ref="A1:X60"/>
  <sheetViews>
    <sheetView showZeros="0" zoomScalePageLayoutView="0" workbookViewId="0" topLeftCell="A1">
      <selection activeCell="C1" sqref="C1"/>
    </sheetView>
  </sheetViews>
  <sheetFormatPr defaultColWidth="8.796875" defaultRowHeight="14.25"/>
  <cols>
    <col min="1" max="1" width="45.59765625" style="18" customWidth="1"/>
    <col min="2" max="2" width="7.09765625" style="18" customWidth="1"/>
    <col min="3" max="3" width="5.8984375" style="18" customWidth="1"/>
    <col min="4" max="4" width="7.09765625" style="18" customWidth="1"/>
    <col min="5" max="5" width="7.59765625" style="18" customWidth="1"/>
    <col min="6" max="6" width="11.8984375" style="18" customWidth="1"/>
    <col min="7" max="7" width="5.8984375" style="18" customWidth="1"/>
    <col min="8" max="8" width="6.5" style="18" customWidth="1"/>
    <col min="9" max="10" width="7.59765625" style="18" customWidth="1"/>
    <col min="11" max="11" width="8.5" style="18" customWidth="1"/>
    <col min="12" max="12" width="7.09765625" style="18" customWidth="1"/>
    <col min="13" max="13" width="7.59765625" style="18" customWidth="1"/>
    <col min="14" max="14" width="11.8984375" style="18" customWidth="1"/>
    <col min="15" max="15" width="5.8984375" style="18" customWidth="1"/>
    <col min="16" max="16" width="6.5" style="18" customWidth="1"/>
    <col min="17" max="19" width="7.59765625" style="18" customWidth="1"/>
    <col min="20" max="16384" width="9" style="18" customWidth="1"/>
  </cols>
  <sheetData>
    <row r="1" ht="21.75" customHeight="1">
      <c r="A1" s="48" t="s">
        <v>245</v>
      </c>
    </row>
    <row r="2" spans="1:19" ht="13.5">
      <c r="A2" s="19" t="str">
        <f>'作業C2'!B2&amp;"         被保険者数 "&amp;IF(ROUNDDOWN('作業C2'!F3/1000,0)=0,"",ROUNDDOWN('作業C2'!F3/1000,0)&amp;",")&amp;RIGHT('作業C2'!F3,3)&amp;"人"</f>
        <v>北栄町         被保険者数 4,860人</v>
      </c>
      <c r="B2" s="76" t="s">
        <v>252</v>
      </c>
      <c r="C2" s="77"/>
      <c r="D2" s="76" t="s">
        <v>11</v>
      </c>
      <c r="E2" s="78"/>
      <c r="F2" s="78"/>
      <c r="G2" s="78"/>
      <c r="H2" s="78"/>
      <c r="I2" s="78"/>
      <c r="J2" s="78"/>
      <c r="K2" s="77"/>
      <c r="L2" s="76" t="s">
        <v>12</v>
      </c>
      <c r="M2" s="78"/>
      <c r="N2" s="78"/>
      <c r="O2" s="78"/>
      <c r="P2" s="78"/>
      <c r="Q2" s="78"/>
      <c r="R2" s="78"/>
      <c r="S2" s="77"/>
    </row>
    <row r="3" spans="1:19" ht="29.25" customHeight="1">
      <c r="A3" s="20" t="s">
        <v>243</v>
      </c>
      <c r="B3" s="21" t="s">
        <v>198</v>
      </c>
      <c r="C3" s="22" t="s">
        <v>217</v>
      </c>
      <c r="D3" s="21" t="s">
        <v>198</v>
      </c>
      <c r="E3" s="23" t="s">
        <v>199</v>
      </c>
      <c r="F3" s="23" t="s">
        <v>201</v>
      </c>
      <c r="G3" s="24" t="s">
        <v>217</v>
      </c>
      <c r="H3" s="57" t="s">
        <v>275</v>
      </c>
      <c r="I3" s="57" t="s">
        <v>276</v>
      </c>
      <c r="J3" s="57" t="s">
        <v>277</v>
      </c>
      <c r="K3" s="57" t="s">
        <v>278</v>
      </c>
      <c r="L3" s="21" t="s">
        <v>198</v>
      </c>
      <c r="M3" s="23" t="s">
        <v>199</v>
      </c>
      <c r="N3" s="23" t="s">
        <v>201</v>
      </c>
      <c r="O3" s="24" t="s">
        <v>217</v>
      </c>
      <c r="P3" s="57" t="s">
        <v>275</v>
      </c>
      <c r="Q3" s="57" t="s">
        <v>276</v>
      </c>
      <c r="R3" s="57" t="s">
        <v>277</v>
      </c>
      <c r="S3" s="57" t="s">
        <v>279</v>
      </c>
    </row>
    <row r="4" spans="1:19" ht="12.75" customHeight="1">
      <c r="A4" s="25" t="str">
        <f>IF('作業C2'!Y6=0,"",'作業C2'!Y6)</f>
        <v>全体</v>
      </c>
      <c r="B4" s="26">
        <f>IF('作業C2'!Z6=0,"",'作業C2'!Z6)</f>
        <v>3817</v>
      </c>
      <c r="C4" s="27">
        <f>IF('作業C2'!AA6=0,"",'作業C2'!AA6)</f>
        <v>78.54</v>
      </c>
      <c r="D4" s="26">
        <f>IF('作業C2'!AB6=0,"",'作業C2'!AB6)</f>
        <v>90</v>
      </c>
      <c r="E4" s="26">
        <f>IF('作業C2'!AC6=0,"",'作業C2'!AC6)</f>
        <v>1448</v>
      </c>
      <c r="F4" s="26">
        <f>IF('作業C2'!AD6=0,"",'作業C2'!AD6)</f>
        <v>57742174</v>
      </c>
      <c r="G4" s="27">
        <f>IF('作業C2'!AE6=0,"",'作業C2'!AE6)</f>
        <v>1.85</v>
      </c>
      <c r="H4" s="45">
        <f>IF('作業C2'!AF6=0,"",'作業C2'!AF6)</f>
        <v>16.1</v>
      </c>
      <c r="I4" s="26">
        <f>IF('作業C2'!AG6=0,"",'作業C2'!AG6)</f>
        <v>39877</v>
      </c>
      <c r="J4" s="26">
        <f>IF('作業C2'!AH6=0,"",'作業C2'!AH6)</f>
        <v>11881</v>
      </c>
      <c r="K4" s="26">
        <f>IF('作業C2'!AI6=0,"",'作業C2'!AI6)</f>
        <v>641580</v>
      </c>
      <c r="L4" s="26">
        <f>IF('作業C2'!AJ6=0,"",'作業C2'!AJ6)</f>
        <v>3727</v>
      </c>
      <c r="M4" s="26">
        <f>IF('作業C2'!AK6=0,"",'作業C2'!AK6)</f>
        <v>6328</v>
      </c>
      <c r="N4" s="26">
        <f>IF('作業C2'!AL6=0,"",'作業C2'!AL6)</f>
        <v>58571110</v>
      </c>
      <c r="O4" s="27">
        <f>IF('作業C2'!AM6=0,"",'作業C2'!AM6)</f>
        <v>76.69</v>
      </c>
      <c r="P4" s="45">
        <f>IF('作業C2'!AN6=0,"",'作業C2'!AN6)</f>
        <v>1.7</v>
      </c>
      <c r="Q4" s="26">
        <f>IF('作業C2'!AO6=0,"",'作業C2'!AO6)</f>
        <v>9256</v>
      </c>
      <c r="R4" s="26">
        <f>IF('作業C2'!AP6=0,"",'作業C2'!AP6)</f>
        <v>12052</v>
      </c>
      <c r="S4" s="26">
        <f>IF('作業C2'!AQ6=0,"",'作業C2'!AQ6)</f>
        <v>15715</v>
      </c>
    </row>
    <row r="5" spans="1:19" ht="12.75" customHeight="1">
      <c r="A5" s="28" t="str">
        <f>IF('作業C2'!Y7=0,"",'作業C2'!Y7)</f>
        <v>高血圧性疾患</v>
      </c>
      <c r="B5" s="29">
        <f>IF('作業C2'!Z7=0,"",'作業C2'!Z7)</f>
        <v>561</v>
      </c>
      <c r="C5" s="30">
        <f>IF('作業C2'!AA7=0,"",'作業C2'!AA7)</f>
        <v>11.5432</v>
      </c>
      <c r="D5" s="29">
        <f>IF('作業C2'!AB7=0,"",'作業C2'!AB7)</f>
      </c>
      <c r="E5" s="29">
        <f>IF('作業C2'!AC7=0,"",'作業C2'!AC7)</f>
      </c>
      <c r="F5" s="29">
        <f>IF('作業C2'!AD7=0,"",'作業C2'!AD7)</f>
      </c>
      <c r="G5" s="30">
        <f>IF('作業C2'!AE7=0,"",'作業C2'!AE7)</f>
      </c>
      <c r="H5" s="46">
        <f>IF('作業C2'!AF7=0,"",'作業C2'!AF7)</f>
      </c>
      <c r="I5" s="29">
        <f>IF('作業C2'!AG7=0,"",'作業C2'!AG7)</f>
      </c>
      <c r="J5" s="29">
        <f>IF('作業C2'!AH7=0,"",'作業C2'!AH7)</f>
      </c>
      <c r="K5" s="29">
        <f>IF('作業C2'!AI7=0,"",'作業C2'!AI7)</f>
      </c>
      <c r="L5" s="29">
        <f>IF('作業C2'!AJ7=0,"",'作業C2'!AJ7)</f>
        <v>561</v>
      </c>
      <c r="M5" s="29">
        <f>IF('作業C2'!AK7=0,"",'作業C2'!AK7)</f>
        <v>842</v>
      </c>
      <c r="N5" s="29">
        <f>IF('作業C2'!AL7=0,"",'作業C2'!AL7)</f>
        <v>6199870</v>
      </c>
      <c r="O5" s="30">
        <f>IF('作業C2'!AM7=0,"",'作業C2'!AM7)</f>
        <v>11.54</v>
      </c>
      <c r="P5" s="46">
        <f>IF('作業C2'!AN7=0,"",'作業C2'!AN7)</f>
        <v>1.5</v>
      </c>
      <c r="Q5" s="29">
        <f>IF('作業C2'!AO7=0,"",'作業C2'!AO7)</f>
        <v>7363</v>
      </c>
      <c r="R5" s="29">
        <f>IF('作業C2'!AP7=0,"",'作業C2'!AP7)</f>
        <v>1276</v>
      </c>
      <c r="S5" s="29">
        <f>IF('作業C2'!AQ7=0,"",'作業C2'!AQ7)</f>
        <v>11051</v>
      </c>
    </row>
    <row r="6" spans="1:19" ht="12.75" customHeight="1">
      <c r="A6" s="28" t="str">
        <f>IF('作業C2'!Y8=0,"",'作業C2'!Y8)</f>
        <v>歯肉炎及び歯周疾患</v>
      </c>
      <c r="B6" s="29">
        <f>IF('作業C2'!Z8=0,"",'作業C2'!Z8)</f>
        <v>216</v>
      </c>
      <c r="C6" s="30">
        <f>IF('作業C2'!AA8=0,"",'作業C2'!AA8)</f>
        <v>4.4444</v>
      </c>
      <c r="D6" s="29">
        <f>IF('作業C2'!AB8=0,"",'作業C2'!AB8)</f>
      </c>
      <c r="E6" s="29">
        <f>IF('作業C2'!AC8=0,"",'作業C2'!AC8)</f>
      </c>
      <c r="F6" s="29">
        <f>IF('作業C2'!AD8=0,"",'作業C2'!AD8)</f>
      </c>
      <c r="G6" s="30">
        <f>IF('作業C2'!AE8=0,"",'作業C2'!AE8)</f>
      </c>
      <c r="H6" s="46">
        <f>IF('作業C2'!AF8=0,"",'作業C2'!AF8)</f>
      </c>
      <c r="I6" s="29">
        <f>IF('作業C2'!AG8=0,"",'作業C2'!AG8)</f>
      </c>
      <c r="J6" s="29">
        <f>IF('作業C2'!AH8=0,"",'作業C2'!AH8)</f>
      </c>
      <c r="K6" s="29">
        <f>IF('作業C2'!AI8=0,"",'作業C2'!AI8)</f>
      </c>
      <c r="L6" s="29">
        <f>IF('作業C2'!AJ8=0,"",'作業C2'!AJ8)</f>
        <v>216</v>
      </c>
      <c r="M6" s="29">
        <f>IF('作業C2'!AK8=0,"",'作業C2'!AK8)</f>
        <v>493</v>
      </c>
      <c r="N6" s="29">
        <f>IF('作業C2'!AL8=0,"",'作業C2'!AL8)</f>
        <v>2969050</v>
      </c>
      <c r="O6" s="30">
        <f>IF('作業C2'!AM8=0,"",'作業C2'!AM8)</f>
        <v>4.44</v>
      </c>
      <c r="P6" s="46">
        <f>IF('作業C2'!AN8=0,"",'作業C2'!AN8)</f>
        <v>2.3</v>
      </c>
      <c r="Q6" s="29">
        <f>IF('作業C2'!AO8=0,"",'作業C2'!AO8)</f>
        <v>6022</v>
      </c>
      <c r="R6" s="29">
        <f>IF('作業C2'!AP8=0,"",'作業C2'!AP8)</f>
        <v>611</v>
      </c>
      <c r="S6" s="29">
        <f>IF('作業C2'!AQ8=0,"",'作業C2'!AQ8)</f>
        <v>13746</v>
      </c>
    </row>
    <row r="7" spans="1:19" ht="12.75" customHeight="1">
      <c r="A7" s="28" t="str">
        <f>IF('作業C2'!Y9=0,"",'作業C2'!Y9)</f>
        <v>糖尿病</v>
      </c>
      <c r="B7" s="29">
        <f>IF('作業C2'!Z9=0,"",'作業C2'!Z9)</f>
        <v>193</v>
      </c>
      <c r="C7" s="30">
        <f>IF('作業C2'!AA9=0,"",'作業C2'!AA9)</f>
        <v>3.9712</v>
      </c>
      <c r="D7" s="29">
        <f>IF('作業C2'!AB9=0,"",'作業C2'!AB9)</f>
        <v>5</v>
      </c>
      <c r="E7" s="29">
        <f>IF('作業C2'!AC9=0,"",'作業C2'!AC9)</f>
        <v>76</v>
      </c>
      <c r="F7" s="29">
        <f>IF('作業C2'!AD9=0,"",'作業C2'!AD9)</f>
        <v>2178368</v>
      </c>
      <c r="G7" s="30">
        <f>IF('作業C2'!AE9=0,"",'作業C2'!AE9)</f>
        <v>0.1</v>
      </c>
      <c r="H7" s="46">
        <f>IF('作業C2'!AF9=0,"",'作業C2'!AF9)</f>
        <v>15.2</v>
      </c>
      <c r="I7" s="29">
        <f>IF('作業C2'!AG9=0,"",'作業C2'!AG9)</f>
        <v>28663</v>
      </c>
      <c r="J7" s="29">
        <f>IF('作業C2'!AH9=0,"",'作業C2'!AH9)</f>
        <v>448</v>
      </c>
      <c r="K7" s="29">
        <f>IF('作業C2'!AI9=0,"",'作業C2'!AI9)</f>
        <v>435674</v>
      </c>
      <c r="L7" s="29">
        <f>IF('作業C2'!AJ9=0,"",'作業C2'!AJ9)</f>
        <v>188</v>
      </c>
      <c r="M7" s="29">
        <f>IF('作業C2'!AK9=0,"",'作業C2'!AK9)</f>
        <v>285</v>
      </c>
      <c r="N7" s="29">
        <f>IF('作業C2'!AL9=0,"",'作業C2'!AL9)</f>
        <v>3747130</v>
      </c>
      <c r="O7" s="30">
        <f>IF('作業C2'!AM9=0,"",'作業C2'!AM9)</f>
        <v>3.87</v>
      </c>
      <c r="P7" s="46">
        <f>IF('作業C2'!AN9=0,"",'作業C2'!AN9)</f>
        <v>1.5</v>
      </c>
      <c r="Q7" s="29">
        <f>IF('作業C2'!AO9=0,"",'作業C2'!AO9)</f>
        <v>13148</v>
      </c>
      <c r="R7" s="29">
        <f>IF('作業C2'!AP9=0,"",'作業C2'!AP9)</f>
        <v>771</v>
      </c>
      <c r="S7" s="29">
        <f>IF('作業C2'!AQ9=0,"",'作業C2'!AQ9)</f>
        <v>19932</v>
      </c>
    </row>
    <row r="8" spans="1:19" ht="12.75" customHeight="1">
      <c r="A8" s="28" t="str">
        <f>IF('作業C2'!Y10=0,"",'作業C2'!Y10)</f>
        <v>その他の歯及び歯の支持組織の障害</v>
      </c>
      <c r="B8" s="29">
        <f>IF('作業C2'!Z10=0,"",'作業C2'!Z10)</f>
        <v>192</v>
      </c>
      <c r="C8" s="30">
        <f>IF('作業C2'!AA10=0,"",'作業C2'!AA10)</f>
        <v>3.9506</v>
      </c>
      <c r="D8" s="29">
        <f>IF('作業C2'!AB10=0,"",'作業C2'!AB10)</f>
      </c>
      <c r="E8" s="29">
        <f>IF('作業C2'!AC10=0,"",'作業C2'!AC10)</f>
      </c>
      <c r="F8" s="29">
        <f>IF('作業C2'!AD10=0,"",'作業C2'!AD10)</f>
      </c>
      <c r="G8" s="30">
        <f>IF('作業C2'!AE10=0,"",'作業C2'!AE10)</f>
      </c>
      <c r="H8" s="46">
        <f>IF('作業C2'!AF10=0,"",'作業C2'!AF10)</f>
      </c>
      <c r="I8" s="29">
        <f>IF('作業C2'!AG10=0,"",'作業C2'!AG10)</f>
      </c>
      <c r="J8" s="29">
        <f>IF('作業C2'!AH10=0,"",'作業C2'!AH10)</f>
      </c>
      <c r="K8" s="29">
        <f>IF('作業C2'!AI10=0,"",'作業C2'!AI10)</f>
      </c>
      <c r="L8" s="29">
        <f>IF('作業C2'!AJ10=0,"",'作業C2'!AJ10)</f>
        <v>192</v>
      </c>
      <c r="M8" s="29">
        <f>IF('作業C2'!AK10=0,"",'作業C2'!AK10)</f>
        <v>501</v>
      </c>
      <c r="N8" s="29">
        <f>IF('作業C2'!AL10=0,"",'作業C2'!AL10)</f>
        <v>3767050</v>
      </c>
      <c r="O8" s="30">
        <f>IF('作業C2'!AM10=0,"",'作業C2'!AM10)</f>
        <v>3.95</v>
      </c>
      <c r="P8" s="46">
        <f>IF('作業C2'!AN10=0,"",'作業C2'!AN10)</f>
        <v>2.6</v>
      </c>
      <c r="Q8" s="29">
        <f>IF('作業C2'!AO10=0,"",'作業C2'!AO10)</f>
        <v>7519</v>
      </c>
      <c r="R8" s="29">
        <f>IF('作業C2'!AP10=0,"",'作業C2'!AP10)</f>
        <v>775</v>
      </c>
      <c r="S8" s="29">
        <f>IF('作業C2'!AQ10=0,"",'作業C2'!AQ10)</f>
        <v>19620</v>
      </c>
    </row>
    <row r="9" spans="1:19" ht="12.75" customHeight="1">
      <c r="A9" s="28" t="str">
        <f>IF('作業C2'!Y11=0,"",'作業C2'!Y11)</f>
        <v>その他の内分泌、栄養及び代謝疾患</v>
      </c>
      <c r="B9" s="29">
        <f>IF('作業C2'!Z11=0,"",'作業C2'!Z11)</f>
        <v>186</v>
      </c>
      <c r="C9" s="30">
        <f>IF('作業C2'!AA11=0,"",'作業C2'!AA11)</f>
        <v>3.8272</v>
      </c>
      <c r="D9" s="29">
        <f>IF('作業C2'!AB11=0,"",'作業C2'!AB11)</f>
      </c>
      <c r="E9" s="29">
        <f>IF('作業C2'!AC11=0,"",'作業C2'!AC11)</f>
      </c>
      <c r="F9" s="29">
        <f>IF('作業C2'!AD11=0,"",'作業C2'!AD11)</f>
      </c>
      <c r="G9" s="30">
        <f>IF('作業C2'!AE11=0,"",'作業C2'!AE11)</f>
      </c>
      <c r="H9" s="46">
        <f>IF('作業C2'!AF11=0,"",'作業C2'!AF11)</f>
      </c>
      <c r="I9" s="29">
        <f>IF('作業C2'!AG11=0,"",'作業C2'!AG11)</f>
      </c>
      <c r="J9" s="29">
        <f>IF('作業C2'!AH11=0,"",'作業C2'!AH11)</f>
      </c>
      <c r="K9" s="29">
        <f>IF('作業C2'!AI11=0,"",'作業C2'!AI11)</f>
      </c>
      <c r="L9" s="29">
        <f>IF('作業C2'!AJ11=0,"",'作業C2'!AJ11)</f>
        <v>186</v>
      </c>
      <c r="M9" s="29">
        <f>IF('作業C2'!AK11=0,"",'作業C2'!AK11)</f>
        <v>311</v>
      </c>
      <c r="N9" s="29">
        <f>IF('作業C2'!AL11=0,"",'作業C2'!AL11)</f>
        <v>2770280</v>
      </c>
      <c r="O9" s="30">
        <f>IF('作業C2'!AM11=0,"",'作業C2'!AM11)</f>
        <v>3.83</v>
      </c>
      <c r="P9" s="46">
        <f>IF('作業C2'!AN11=0,"",'作業C2'!AN11)</f>
        <v>1.7</v>
      </c>
      <c r="Q9" s="29">
        <f>IF('作業C2'!AO11=0,"",'作業C2'!AO11)</f>
        <v>8908</v>
      </c>
      <c r="R9" s="29">
        <f>IF('作業C2'!AP11=0,"",'作業C2'!AP11)</f>
        <v>570</v>
      </c>
      <c r="S9" s="29">
        <f>IF('作業C2'!AQ11=0,"",'作業C2'!AQ11)</f>
        <v>14894</v>
      </c>
    </row>
    <row r="10" spans="1:19" ht="12.75" customHeight="1">
      <c r="A10" s="28" t="str">
        <f>IF('作業C2'!Y12=0,"",'作業C2'!Y12)</f>
        <v>その他の眼及び付属器の疾患</v>
      </c>
      <c r="B10" s="29">
        <f>IF('作業C2'!Z12=0,"",'作業C2'!Z12)</f>
        <v>109</v>
      </c>
      <c r="C10" s="30">
        <f>IF('作業C2'!AA12=0,"",'作業C2'!AA12)</f>
        <v>2.2428</v>
      </c>
      <c r="D10" s="29">
        <f>IF('作業C2'!AB12=0,"",'作業C2'!AB12)</f>
        <v>3</v>
      </c>
      <c r="E10" s="29">
        <f>IF('作業C2'!AC12=0,"",'作業C2'!AC12)</f>
        <v>7</v>
      </c>
      <c r="F10" s="29">
        <f>IF('作業C2'!AD12=0,"",'作業C2'!AD12)</f>
        <v>944650</v>
      </c>
      <c r="G10" s="30">
        <f>IF('作業C2'!AE12=0,"",'作業C2'!AE12)</f>
        <v>0.06</v>
      </c>
      <c r="H10" s="46">
        <f>IF('作業C2'!AF12=0,"",'作業C2'!AF12)</f>
        <v>2.3</v>
      </c>
      <c r="I10" s="29">
        <f>IF('作業C2'!AG12=0,"",'作業C2'!AG12)</f>
        <v>134950</v>
      </c>
      <c r="J10" s="29">
        <f>IF('作業C2'!AH12=0,"",'作業C2'!AH12)</f>
        <v>194</v>
      </c>
      <c r="K10" s="29">
        <f>IF('作業C2'!AI12=0,"",'作業C2'!AI12)</f>
        <v>314883</v>
      </c>
      <c r="L10" s="29">
        <f>IF('作業C2'!AJ12=0,"",'作業C2'!AJ12)</f>
        <v>106</v>
      </c>
      <c r="M10" s="29">
        <f>IF('作業C2'!AK12=0,"",'作業C2'!AK12)</f>
        <v>129</v>
      </c>
      <c r="N10" s="29">
        <f>IF('作業C2'!AL12=0,"",'作業C2'!AL12)</f>
        <v>903640</v>
      </c>
      <c r="O10" s="30">
        <f>IF('作業C2'!AM12=0,"",'作業C2'!AM12)</f>
        <v>2.18</v>
      </c>
      <c r="P10" s="46">
        <f>IF('作業C2'!AN12=0,"",'作業C2'!AN12)</f>
        <v>1.2</v>
      </c>
      <c r="Q10" s="29">
        <f>IF('作業C2'!AO12=0,"",'作業C2'!AO12)</f>
        <v>7005</v>
      </c>
      <c r="R10" s="29">
        <f>IF('作業C2'!AP12=0,"",'作業C2'!AP12)</f>
        <v>186</v>
      </c>
      <c r="S10" s="29">
        <f>IF('作業C2'!AQ12=0,"",'作業C2'!AQ12)</f>
        <v>8525</v>
      </c>
    </row>
    <row r="11" spans="1:19" ht="12.75" customHeight="1">
      <c r="A11" s="28" t="str">
        <f>IF('作業C2'!Y13=0,"",'作業C2'!Y13)</f>
        <v>その他の損傷及びその他の外因の影響</v>
      </c>
      <c r="B11" s="29">
        <f>IF('作業C2'!Z13=0,"",'作業C2'!Z13)</f>
        <v>97</v>
      </c>
      <c r="C11" s="30">
        <f>IF('作業C2'!AA13=0,"",'作業C2'!AA13)</f>
        <v>1.9959</v>
      </c>
      <c r="D11" s="29">
        <f>IF('作業C2'!AB13=0,"",'作業C2'!AB13)</f>
      </c>
      <c r="E11" s="29">
        <f>IF('作業C2'!AC13=0,"",'作業C2'!AC13)</f>
      </c>
      <c r="F11" s="29">
        <f>IF('作業C2'!AD13=0,"",'作業C2'!AD13)</f>
      </c>
      <c r="G11" s="30">
        <f>IF('作業C2'!AE13=0,"",'作業C2'!AE13)</f>
      </c>
      <c r="H11" s="46">
        <f>IF('作業C2'!AF13=0,"",'作業C2'!AF13)</f>
      </c>
      <c r="I11" s="29">
        <f>IF('作業C2'!AG13=0,"",'作業C2'!AG13)</f>
      </c>
      <c r="J11" s="29">
        <f>IF('作業C2'!AH13=0,"",'作業C2'!AH13)</f>
      </c>
      <c r="K11" s="29">
        <f>IF('作業C2'!AI13=0,"",'作業C2'!AI13)</f>
      </c>
      <c r="L11" s="29">
        <f>IF('作業C2'!AJ13=0,"",'作業C2'!AJ13)</f>
        <v>97</v>
      </c>
      <c r="M11" s="29">
        <f>IF('作業C2'!AK13=0,"",'作業C2'!AK13)</f>
        <v>190</v>
      </c>
      <c r="N11" s="29">
        <f>IF('作業C2'!AL13=0,"",'作業C2'!AL13)</f>
        <v>862680</v>
      </c>
      <c r="O11" s="30">
        <f>IF('作業C2'!AM13=0,"",'作業C2'!AM13)</f>
        <v>2</v>
      </c>
      <c r="P11" s="46">
        <f>IF('作業C2'!AN13=0,"",'作業C2'!AN13)</f>
        <v>2</v>
      </c>
      <c r="Q11" s="29">
        <f>IF('作業C2'!AO13=0,"",'作業C2'!AO13)</f>
        <v>4540</v>
      </c>
      <c r="R11" s="29">
        <f>IF('作業C2'!AP13=0,"",'作業C2'!AP13)</f>
        <v>178</v>
      </c>
      <c r="S11" s="29">
        <f>IF('作業C2'!AQ13=0,"",'作業C2'!AQ13)</f>
        <v>8894</v>
      </c>
    </row>
    <row r="12" spans="1:19" ht="12.75" customHeight="1">
      <c r="A12" s="28" t="str">
        <f>IF('作業C2'!Y14=0,"",'作業C2'!Y14)</f>
        <v>皮膚炎及び湿疹</v>
      </c>
      <c r="B12" s="29">
        <f>IF('作業C2'!Z14=0,"",'作業C2'!Z14)</f>
        <v>87</v>
      </c>
      <c r="C12" s="30">
        <f>IF('作業C2'!AA14=0,"",'作業C2'!AA14)</f>
        <v>1.7901</v>
      </c>
      <c r="D12" s="29">
        <f>IF('作業C2'!AB14=0,"",'作業C2'!AB14)</f>
        <v>1</v>
      </c>
      <c r="E12" s="29">
        <f>IF('作業C2'!AC14=0,"",'作業C2'!AC14)</f>
        <v>13</v>
      </c>
      <c r="F12" s="29">
        <f>IF('作業C2'!AD14=0,"",'作業C2'!AD14)</f>
        <v>298570</v>
      </c>
      <c r="G12" s="30">
        <f>IF('作業C2'!AE14=0,"",'作業C2'!AE14)</f>
        <v>0.02</v>
      </c>
      <c r="H12" s="46">
        <f>IF('作業C2'!AF14=0,"",'作業C2'!AF14)</f>
        <v>13</v>
      </c>
      <c r="I12" s="29">
        <f>IF('作業C2'!AG14=0,"",'作業C2'!AG14)</f>
        <v>22967</v>
      </c>
      <c r="J12" s="29">
        <f>IF('作業C2'!AH14=0,"",'作業C2'!AH14)</f>
        <v>61</v>
      </c>
      <c r="K12" s="29">
        <f>IF('作業C2'!AI14=0,"",'作業C2'!AI14)</f>
        <v>298570</v>
      </c>
      <c r="L12" s="29">
        <f>IF('作業C2'!AJ14=0,"",'作業C2'!AJ14)</f>
        <v>86</v>
      </c>
      <c r="M12" s="29">
        <f>IF('作業C2'!AK14=0,"",'作業C2'!AK14)</f>
        <v>114</v>
      </c>
      <c r="N12" s="29">
        <f>IF('作業C2'!AL14=0,"",'作業C2'!AL14)</f>
        <v>389490</v>
      </c>
      <c r="O12" s="30">
        <f>IF('作業C2'!AM14=0,"",'作業C2'!AM14)</f>
        <v>1.77</v>
      </c>
      <c r="P12" s="46">
        <f>IF('作業C2'!AN14=0,"",'作業C2'!AN14)</f>
        <v>1.3</v>
      </c>
      <c r="Q12" s="29">
        <f>IF('作業C2'!AO14=0,"",'作業C2'!AO14)</f>
        <v>3417</v>
      </c>
      <c r="R12" s="29">
        <f>IF('作業C2'!AP14=0,"",'作業C2'!AP14)</f>
        <v>80</v>
      </c>
      <c r="S12" s="29">
        <f>IF('作業C2'!AQ14=0,"",'作業C2'!AQ14)</f>
        <v>4529</v>
      </c>
    </row>
    <row r="13" spans="1:19" ht="12.75" customHeight="1">
      <c r="A13" s="28" t="str">
        <f>IF('作業C2'!Y15=0,"",'作業C2'!Y15)</f>
        <v>関節症</v>
      </c>
      <c r="B13" s="29">
        <f>IF('作業C2'!Z15=0,"",'作業C2'!Z15)</f>
        <v>87</v>
      </c>
      <c r="C13" s="30">
        <f>IF('作業C2'!AA15=0,"",'作業C2'!AA15)</f>
        <v>1.7901</v>
      </c>
      <c r="D13" s="29">
        <f>IF('作業C2'!AB15=0,"",'作業C2'!AB15)</f>
        <v>3</v>
      </c>
      <c r="E13" s="29">
        <f>IF('作業C2'!AC15=0,"",'作業C2'!AC15)</f>
        <v>37</v>
      </c>
      <c r="F13" s="29">
        <f>IF('作業C2'!AD15=0,"",'作業C2'!AD15)</f>
        <v>5021004</v>
      </c>
      <c r="G13" s="30">
        <f>IF('作業C2'!AE15=0,"",'作業C2'!AE15)</f>
        <v>0.06</v>
      </c>
      <c r="H13" s="46">
        <f>IF('作業C2'!AF15=0,"",'作業C2'!AF15)</f>
        <v>12.3</v>
      </c>
      <c r="I13" s="29">
        <f>IF('作業C2'!AG15=0,"",'作業C2'!AG15)</f>
        <v>135703</v>
      </c>
      <c r="J13" s="29">
        <f>IF('作業C2'!AH15=0,"",'作業C2'!AH15)</f>
        <v>1033</v>
      </c>
      <c r="K13" s="29">
        <f>IF('作業C2'!AI15=0,"",'作業C2'!AI15)</f>
        <v>1673668</v>
      </c>
      <c r="L13" s="29">
        <f>IF('作業C2'!AJ15=0,"",'作業C2'!AJ15)</f>
        <v>84</v>
      </c>
      <c r="M13" s="29">
        <f>IF('作業C2'!AK15=0,"",'作業C2'!AK15)</f>
        <v>145</v>
      </c>
      <c r="N13" s="29">
        <f>IF('作業C2'!AL15=0,"",'作業C2'!AL15)</f>
        <v>854760</v>
      </c>
      <c r="O13" s="30">
        <f>IF('作業C2'!AM15=0,"",'作業C2'!AM15)</f>
        <v>1.73</v>
      </c>
      <c r="P13" s="46">
        <f>IF('作業C2'!AN15=0,"",'作業C2'!AN15)</f>
        <v>1.7</v>
      </c>
      <c r="Q13" s="29">
        <f>IF('作業C2'!AO15=0,"",'作業C2'!AO15)</f>
        <v>5895</v>
      </c>
      <c r="R13" s="29">
        <f>IF('作業C2'!AP15=0,"",'作業C2'!AP15)</f>
        <v>176</v>
      </c>
      <c r="S13" s="29">
        <f>IF('作業C2'!AQ15=0,"",'作業C2'!AQ15)</f>
        <v>10176</v>
      </c>
    </row>
    <row r="14" spans="1:19" ht="12.75" customHeight="1">
      <c r="A14" s="28" t="str">
        <f>IF('作業C2'!Y16=0,"",'作業C2'!Y16)</f>
        <v>う蝕</v>
      </c>
      <c r="B14" s="29">
        <f>IF('作業C2'!Z16=0,"",'作業C2'!Z16)</f>
        <v>85</v>
      </c>
      <c r="C14" s="30">
        <f>IF('作業C2'!AA16=0,"",'作業C2'!AA16)</f>
        <v>1.749</v>
      </c>
      <c r="D14" s="29">
        <f>IF('作業C2'!AB16=0,"",'作業C2'!AB16)</f>
      </c>
      <c r="E14" s="29">
        <f>IF('作業C2'!AC16=0,"",'作業C2'!AC16)</f>
      </c>
      <c r="F14" s="29">
        <f>IF('作業C2'!AD16=0,"",'作業C2'!AD16)</f>
      </c>
      <c r="G14" s="30">
        <f>IF('作業C2'!AE16=0,"",'作業C2'!AE16)</f>
      </c>
      <c r="H14" s="46">
        <f>IF('作業C2'!AF16=0,"",'作業C2'!AF16)</f>
      </c>
      <c r="I14" s="29">
        <f>IF('作業C2'!AG16=0,"",'作業C2'!AG16)</f>
      </c>
      <c r="J14" s="29">
        <f>IF('作業C2'!AH16=0,"",'作業C2'!AH16)</f>
      </c>
      <c r="K14" s="29">
        <f>IF('作業C2'!AI16=0,"",'作業C2'!AI16)</f>
      </c>
      <c r="L14" s="29">
        <f>IF('作業C2'!AJ16=0,"",'作業C2'!AJ16)</f>
        <v>85</v>
      </c>
      <c r="M14" s="29">
        <f>IF('作業C2'!AK16=0,"",'作業C2'!AK16)</f>
        <v>129</v>
      </c>
      <c r="N14" s="29">
        <f>IF('作業C2'!AL16=0,"",'作業C2'!AL16)</f>
        <v>841870</v>
      </c>
      <c r="O14" s="30">
        <f>IF('作業C2'!AM16=0,"",'作業C2'!AM16)</f>
        <v>1.75</v>
      </c>
      <c r="P14" s="46">
        <f>IF('作業C2'!AN16=0,"",'作業C2'!AN16)</f>
        <v>1.5</v>
      </c>
      <c r="Q14" s="29">
        <f>IF('作業C2'!AO16=0,"",'作業C2'!AO16)</f>
        <v>6526</v>
      </c>
      <c r="R14" s="29">
        <f>IF('作業C2'!AP16=0,"",'作業C2'!AP16)</f>
        <v>173</v>
      </c>
      <c r="S14" s="29">
        <f>IF('作業C2'!AQ16=0,"",'作業C2'!AQ16)</f>
        <v>9904</v>
      </c>
    </row>
    <row r="15" spans="1:19" ht="12.75" customHeight="1">
      <c r="A15" s="31" t="str">
        <f>IF('作業C2'!Y17=0,"",'作業C2'!Y17)</f>
        <v>屈折及び調節の障害</v>
      </c>
      <c r="B15" s="26">
        <f>IF('作業C2'!Z17=0,"",'作業C2'!Z17)</f>
        <v>80</v>
      </c>
      <c r="C15" s="27">
        <f>IF('作業C2'!AA17=0,"",'作業C2'!AA17)</f>
        <v>1.6461</v>
      </c>
      <c r="D15" s="26">
        <f>IF('作業C2'!AB17=0,"",'作業C2'!AB17)</f>
      </c>
      <c r="E15" s="26">
        <f>IF('作業C2'!AC17=0,"",'作業C2'!AC17)</f>
      </c>
      <c r="F15" s="26">
        <f>IF('作業C2'!AD17=0,"",'作業C2'!AD17)</f>
      </c>
      <c r="G15" s="27">
        <f>IF('作業C2'!AE17=0,"",'作業C2'!AE17)</f>
      </c>
      <c r="H15" s="45">
        <f>IF('作業C2'!AF17=0,"",'作業C2'!AF17)</f>
      </c>
      <c r="I15" s="26">
        <f>IF('作業C2'!AG17=0,"",'作業C2'!AG17)</f>
      </c>
      <c r="J15" s="26">
        <f>IF('作業C2'!AH17=0,"",'作業C2'!AH17)</f>
      </c>
      <c r="K15" s="26">
        <f>IF('作業C2'!AI17=0,"",'作業C2'!AI17)</f>
      </c>
      <c r="L15" s="26">
        <f>IF('作業C2'!AJ17=0,"",'作業C2'!AJ17)</f>
        <v>80</v>
      </c>
      <c r="M15" s="26">
        <f>IF('作業C2'!AK17=0,"",'作業C2'!AK17)</f>
        <v>91</v>
      </c>
      <c r="N15" s="26">
        <f>IF('作業C2'!AL17=0,"",'作業C2'!AL17)</f>
        <v>439220</v>
      </c>
      <c r="O15" s="27">
        <f>IF('作業C2'!AM17=0,"",'作業C2'!AM17)</f>
        <v>1.65</v>
      </c>
      <c r="P15" s="45">
        <f>IF('作業C2'!AN17=0,"",'作業C2'!AN17)</f>
        <v>1.1</v>
      </c>
      <c r="Q15" s="26">
        <f>IF('作業C2'!AO17=0,"",'作業C2'!AO17)</f>
        <v>4827</v>
      </c>
      <c r="R15" s="26">
        <f>IF('作業C2'!AP17=0,"",'作業C2'!AP17)</f>
        <v>90</v>
      </c>
      <c r="S15" s="26">
        <f>IF('作業C2'!AQ17=0,"",'作業C2'!AQ17)</f>
        <v>5490</v>
      </c>
    </row>
    <row r="16" spans="1:19" ht="12.75" customHeight="1">
      <c r="A16" s="31" t="str">
        <f>IF('作業C2'!Y18=0,"",'作業C2'!Y18)</f>
        <v>喘息</v>
      </c>
      <c r="B16" s="26">
        <f>IF('作業C2'!Z18=0,"",'作業C2'!Z18)</f>
        <v>70</v>
      </c>
      <c r="C16" s="27">
        <f>IF('作業C2'!AA18=0,"",'作業C2'!AA18)</f>
        <v>1.4403</v>
      </c>
      <c r="D16" s="26">
        <f>IF('作業C2'!AB18=0,"",'作業C2'!AB18)</f>
        <v>1</v>
      </c>
      <c r="E16" s="26">
        <f>IF('作業C2'!AC18=0,"",'作業C2'!AC18)</f>
        <v>9</v>
      </c>
      <c r="F16" s="26">
        <f>IF('作業C2'!AD18=0,"",'作業C2'!AD18)</f>
        <v>358220</v>
      </c>
      <c r="G16" s="27">
        <f>IF('作業C2'!AE18=0,"",'作業C2'!AE18)</f>
        <v>0.02</v>
      </c>
      <c r="H16" s="45">
        <f>IF('作業C2'!AF18=0,"",'作業C2'!AF18)</f>
        <v>9</v>
      </c>
      <c r="I16" s="26">
        <f>IF('作業C2'!AG18=0,"",'作業C2'!AG18)</f>
        <v>39802</v>
      </c>
      <c r="J16" s="26">
        <f>IF('作業C2'!AH18=0,"",'作業C2'!AH18)</f>
        <v>74</v>
      </c>
      <c r="K16" s="26">
        <f>IF('作業C2'!AI18=0,"",'作業C2'!AI18)</f>
        <v>358220</v>
      </c>
      <c r="L16" s="26">
        <f>IF('作業C2'!AJ18=0,"",'作業C2'!AJ18)</f>
        <v>69</v>
      </c>
      <c r="M16" s="26">
        <f>IF('作業C2'!AK18=0,"",'作業C2'!AK18)</f>
        <v>110</v>
      </c>
      <c r="N16" s="26">
        <f>IF('作業C2'!AL18=0,"",'作業C2'!AL18)</f>
        <v>655730</v>
      </c>
      <c r="O16" s="27">
        <f>IF('作業C2'!AM18=0,"",'作業C2'!AM18)</f>
        <v>1.42</v>
      </c>
      <c r="P16" s="45">
        <f>IF('作業C2'!AN18=0,"",'作業C2'!AN18)</f>
        <v>1.6</v>
      </c>
      <c r="Q16" s="26">
        <f>IF('作業C2'!AO18=0,"",'作業C2'!AO18)</f>
        <v>5961</v>
      </c>
      <c r="R16" s="26">
        <f>IF('作業C2'!AP18=0,"",'作業C2'!AP18)</f>
        <v>135</v>
      </c>
      <c r="S16" s="26">
        <f>IF('作業C2'!AQ18=0,"",'作業C2'!AQ18)</f>
        <v>9503</v>
      </c>
    </row>
    <row r="17" spans="1:19" ht="12.75" customHeight="1">
      <c r="A17" s="31" t="str">
        <f>IF('作業C2'!Y19=0,"",'作業C2'!Y19)</f>
        <v>胃炎及び十二指腸炎</v>
      </c>
      <c r="B17" s="26">
        <f>IF('作業C2'!Z19=0,"",'作業C2'!Z19)</f>
        <v>63</v>
      </c>
      <c r="C17" s="27">
        <f>IF('作業C2'!AA19=0,"",'作業C2'!AA19)</f>
        <v>1.2963</v>
      </c>
      <c r="D17" s="26">
        <f>IF('作業C2'!AB19=0,"",'作業C2'!AB19)</f>
      </c>
      <c r="E17" s="26">
        <f>IF('作業C2'!AC19=0,"",'作業C2'!AC19)</f>
      </c>
      <c r="F17" s="26">
        <f>IF('作業C2'!AD19=0,"",'作業C2'!AD19)</f>
      </c>
      <c r="G17" s="27">
        <f>IF('作業C2'!AE19=0,"",'作業C2'!AE19)</f>
      </c>
      <c r="H17" s="45">
        <f>IF('作業C2'!AF19=0,"",'作業C2'!AF19)</f>
      </c>
      <c r="I17" s="26">
        <f>IF('作業C2'!AG19=0,"",'作業C2'!AG19)</f>
      </c>
      <c r="J17" s="26">
        <f>IF('作業C2'!AH19=0,"",'作業C2'!AH19)</f>
      </c>
      <c r="K17" s="26">
        <f>IF('作業C2'!AI19=0,"",'作業C2'!AI19)</f>
      </c>
      <c r="L17" s="26">
        <f>IF('作業C2'!AJ19=0,"",'作業C2'!AJ19)</f>
        <v>63</v>
      </c>
      <c r="M17" s="26">
        <f>IF('作業C2'!AK19=0,"",'作業C2'!AK19)</f>
        <v>107</v>
      </c>
      <c r="N17" s="26">
        <f>IF('作業C2'!AL19=0,"",'作業C2'!AL19)</f>
        <v>725260</v>
      </c>
      <c r="O17" s="27">
        <f>IF('作業C2'!AM19=0,"",'作業C2'!AM19)</f>
        <v>1.3</v>
      </c>
      <c r="P17" s="45">
        <f>IF('作業C2'!AN19=0,"",'作業C2'!AN19)</f>
        <v>1.7</v>
      </c>
      <c r="Q17" s="26">
        <f>IF('作業C2'!AO19=0,"",'作業C2'!AO19)</f>
        <v>6778</v>
      </c>
      <c r="R17" s="26">
        <f>IF('作業C2'!AP19=0,"",'作業C2'!AP19)</f>
        <v>149</v>
      </c>
      <c r="S17" s="26">
        <f>IF('作業C2'!AQ19=0,"",'作業C2'!AQ19)</f>
        <v>11512</v>
      </c>
    </row>
    <row r="18" spans="1:19" ht="12.75" customHeight="1">
      <c r="A18" s="31" t="str">
        <f>IF('作業C2'!Y20=0,"",'作業C2'!Y20)</f>
        <v>その他の消化器系の疾患</v>
      </c>
      <c r="B18" s="26">
        <f>IF('作業C2'!Z20=0,"",'作業C2'!Z20)</f>
        <v>62</v>
      </c>
      <c r="C18" s="27">
        <f>IF('作業C2'!AA20=0,"",'作業C2'!AA20)</f>
        <v>1.2757</v>
      </c>
      <c r="D18" s="26">
        <f>IF('作業C2'!AB20=0,"",'作業C2'!AB20)</f>
        <v>3</v>
      </c>
      <c r="E18" s="26">
        <f>IF('作業C2'!AC20=0,"",'作業C2'!AC20)</f>
        <v>33</v>
      </c>
      <c r="F18" s="26">
        <f>IF('作業C2'!AD20=0,"",'作業C2'!AD20)</f>
        <v>1163634</v>
      </c>
      <c r="G18" s="27">
        <f>IF('作業C2'!AE20=0,"",'作業C2'!AE20)</f>
        <v>0.06</v>
      </c>
      <c r="H18" s="45">
        <f>IF('作業C2'!AF20=0,"",'作業C2'!AF20)</f>
        <v>11</v>
      </c>
      <c r="I18" s="26">
        <f>IF('作業C2'!AG20=0,"",'作業C2'!AG20)</f>
        <v>35262</v>
      </c>
      <c r="J18" s="26">
        <f>IF('作業C2'!AH20=0,"",'作業C2'!AH20)</f>
        <v>239</v>
      </c>
      <c r="K18" s="26">
        <f>IF('作業C2'!AI20=0,"",'作業C2'!AI20)</f>
        <v>387878</v>
      </c>
      <c r="L18" s="26">
        <f>IF('作業C2'!AJ20=0,"",'作業C2'!AJ20)</f>
        <v>59</v>
      </c>
      <c r="M18" s="26">
        <f>IF('作業C2'!AK20=0,"",'作業C2'!AK20)</f>
        <v>78</v>
      </c>
      <c r="N18" s="26">
        <f>IF('作業C2'!AL20=0,"",'作業C2'!AL20)</f>
        <v>1865130</v>
      </c>
      <c r="O18" s="27">
        <f>IF('作業C2'!AM20=0,"",'作業C2'!AM20)</f>
        <v>1.21</v>
      </c>
      <c r="P18" s="45">
        <f>IF('作業C2'!AN20=0,"",'作業C2'!AN20)</f>
        <v>1.3</v>
      </c>
      <c r="Q18" s="26">
        <f>IF('作業C2'!AO20=0,"",'作業C2'!AO20)</f>
        <v>23912</v>
      </c>
      <c r="R18" s="26">
        <f>IF('作業C2'!AP20=0,"",'作業C2'!AP20)</f>
        <v>384</v>
      </c>
      <c r="S18" s="26">
        <f>IF('作業C2'!AQ20=0,"",'作業C2'!AQ20)</f>
        <v>31612</v>
      </c>
    </row>
    <row r="19" spans="1:19" ht="12.75" customHeight="1">
      <c r="A19" s="31" t="str">
        <f>IF('作業C2'!Y21=0,"",'作業C2'!Y21)</f>
        <v>白内障</v>
      </c>
      <c r="B19" s="26">
        <f>IF('作業C2'!Z21=0,"",'作業C2'!Z21)</f>
        <v>61</v>
      </c>
      <c r="C19" s="27">
        <f>IF('作業C2'!AA21=0,"",'作業C2'!AA21)</f>
        <v>1.2551</v>
      </c>
      <c r="D19" s="26">
        <f>IF('作業C2'!AB21=0,"",'作業C2'!AB21)</f>
        <v>1</v>
      </c>
      <c r="E19" s="26">
        <f>IF('作業C2'!AC21=0,"",'作業C2'!AC21)</f>
        <v>3</v>
      </c>
      <c r="F19" s="26">
        <f>IF('作業C2'!AD21=0,"",'作業C2'!AD21)</f>
        <v>247320</v>
      </c>
      <c r="G19" s="27">
        <f>IF('作業C2'!AE21=0,"",'作業C2'!AE21)</f>
        <v>0.02</v>
      </c>
      <c r="H19" s="45">
        <f>IF('作業C2'!AF21=0,"",'作業C2'!AF21)</f>
        <v>3</v>
      </c>
      <c r="I19" s="26">
        <f>IF('作業C2'!AG21=0,"",'作業C2'!AG21)</f>
        <v>82440</v>
      </c>
      <c r="J19" s="26">
        <f>IF('作業C2'!AH21=0,"",'作業C2'!AH21)</f>
        <v>51</v>
      </c>
      <c r="K19" s="26">
        <f>IF('作業C2'!AI21=0,"",'作業C2'!AI21)</f>
        <v>247320</v>
      </c>
      <c r="L19" s="26">
        <f>IF('作業C2'!AJ21=0,"",'作業C2'!AJ21)</f>
        <v>60</v>
      </c>
      <c r="M19" s="26">
        <f>IF('作業C2'!AK21=0,"",'作業C2'!AK21)</f>
        <v>66</v>
      </c>
      <c r="N19" s="26">
        <f>IF('作業C2'!AL21=0,"",'作業C2'!AL21)</f>
        <v>359660</v>
      </c>
      <c r="O19" s="27">
        <f>IF('作業C2'!AM21=0,"",'作業C2'!AM21)</f>
        <v>1.23</v>
      </c>
      <c r="P19" s="45">
        <f>IF('作業C2'!AN21=0,"",'作業C2'!AN21)</f>
        <v>1.1</v>
      </c>
      <c r="Q19" s="26">
        <f>IF('作業C2'!AO21=0,"",'作業C2'!AO21)</f>
        <v>5449</v>
      </c>
      <c r="R19" s="26">
        <f>IF('作業C2'!AP21=0,"",'作業C2'!AP21)</f>
        <v>74</v>
      </c>
      <c r="S19" s="26">
        <f>IF('作業C2'!AQ21=0,"",'作業C2'!AQ21)</f>
        <v>5994</v>
      </c>
    </row>
    <row r="20" spans="1:19" ht="12.75" customHeight="1">
      <c r="A20" s="31" t="str">
        <f>IF('作業C2'!Y22=0,"",'作業C2'!Y22)</f>
        <v>その他の神経系の疾患</v>
      </c>
      <c r="B20" s="26">
        <f>IF('作業C2'!Z22=0,"",'作業C2'!Z22)</f>
        <v>60</v>
      </c>
      <c r="C20" s="27">
        <f>IF('作業C2'!AA22=0,"",'作業C2'!AA22)</f>
        <v>1.2346</v>
      </c>
      <c r="D20" s="26">
        <f>IF('作業C2'!AB22=0,"",'作業C2'!AB22)</f>
        <v>4</v>
      </c>
      <c r="E20" s="26">
        <f>IF('作業C2'!AC22=0,"",'作業C2'!AC22)</f>
        <v>66</v>
      </c>
      <c r="F20" s="26">
        <f>IF('作業C2'!AD22=0,"",'作業C2'!AD22)</f>
        <v>1831360</v>
      </c>
      <c r="G20" s="27">
        <f>IF('作業C2'!AE22=0,"",'作業C2'!AE22)</f>
        <v>0.08</v>
      </c>
      <c r="H20" s="45">
        <f>IF('作業C2'!AF22=0,"",'作業C2'!AF22)</f>
        <v>16.5</v>
      </c>
      <c r="I20" s="26">
        <f>IF('作業C2'!AG22=0,"",'作業C2'!AG22)</f>
        <v>27748</v>
      </c>
      <c r="J20" s="26">
        <f>IF('作業C2'!AH22=0,"",'作業C2'!AH22)</f>
        <v>377</v>
      </c>
      <c r="K20" s="26">
        <f>IF('作業C2'!AI22=0,"",'作業C2'!AI22)</f>
        <v>457840</v>
      </c>
      <c r="L20" s="26">
        <f>IF('作業C2'!AJ22=0,"",'作業C2'!AJ22)</f>
        <v>56</v>
      </c>
      <c r="M20" s="26">
        <f>IF('作業C2'!AK22=0,"",'作業C2'!AK22)</f>
        <v>103</v>
      </c>
      <c r="N20" s="26">
        <f>IF('作業C2'!AL22=0,"",'作業C2'!AL22)</f>
        <v>4896590</v>
      </c>
      <c r="O20" s="27">
        <f>IF('作業C2'!AM22=0,"",'作業C2'!AM22)</f>
        <v>1.15</v>
      </c>
      <c r="P20" s="45">
        <f>IF('作業C2'!AN22=0,"",'作業C2'!AN22)</f>
        <v>1.8</v>
      </c>
      <c r="Q20" s="26">
        <f>IF('作業C2'!AO22=0,"",'作業C2'!AO22)</f>
        <v>47540</v>
      </c>
      <c r="R20" s="26">
        <f>IF('作業C2'!AP22=0,"",'作業C2'!AP22)</f>
        <v>1008</v>
      </c>
      <c r="S20" s="26">
        <f>IF('作業C2'!AQ22=0,"",'作業C2'!AQ22)</f>
        <v>87439</v>
      </c>
    </row>
    <row r="21" spans="1:19" ht="12.75" customHeight="1">
      <c r="A21" s="31" t="str">
        <f>IF('作業C2'!Y23=0,"",'作業C2'!Y23)</f>
        <v>アレルギー性鼻炎</v>
      </c>
      <c r="B21" s="26">
        <f>IF('作業C2'!Z23=0,"",'作業C2'!Z23)</f>
        <v>60</v>
      </c>
      <c r="C21" s="27">
        <f>IF('作業C2'!AA23=0,"",'作業C2'!AA23)</f>
        <v>1.2346</v>
      </c>
      <c r="D21" s="26">
        <f>IF('作業C2'!AB23=0,"",'作業C2'!AB23)</f>
      </c>
      <c r="E21" s="26">
        <f>IF('作業C2'!AC23=0,"",'作業C2'!AC23)</f>
      </c>
      <c r="F21" s="26">
        <f>IF('作業C2'!AD23=0,"",'作業C2'!AD23)</f>
      </c>
      <c r="G21" s="27">
        <f>IF('作業C2'!AE23=0,"",'作業C2'!AE23)</f>
      </c>
      <c r="H21" s="45">
        <f>IF('作業C2'!AF23=0,"",'作業C2'!AF23)</f>
      </c>
      <c r="I21" s="26">
        <f>IF('作業C2'!AG23=0,"",'作業C2'!AG23)</f>
      </c>
      <c r="J21" s="26">
        <f>IF('作業C2'!AH23=0,"",'作業C2'!AH23)</f>
      </c>
      <c r="K21" s="26">
        <f>IF('作業C2'!AI23=0,"",'作業C2'!AI23)</f>
      </c>
      <c r="L21" s="26">
        <f>IF('作業C2'!AJ23=0,"",'作業C2'!AJ23)</f>
        <v>60</v>
      </c>
      <c r="M21" s="26">
        <f>IF('作業C2'!AK23=0,"",'作業C2'!AK23)</f>
        <v>76</v>
      </c>
      <c r="N21" s="26">
        <f>IF('作業C2'!AL23=0,"",'作業C2'!AL23)</f>
        <v>358840</v>
      </c>
      <c r="O21" s="27">
        <f>IF('作業C2'!AM23=0,"",'作業C2'!AM23)</f>
        <v>1.23</v>
      </c>
      <c r="P21" s="45">
        <f>IF('作業C2'!AN23=0,"",'作業C2'!AN23)</f>
        <v>1.3</v>
      </c>
      <c r="Q21" s="26">
        <f>IF('作業C2'!AO23=0,"",'作業C2'!AO23)</f>
        <v>4722</v>
      </c>
      <c r="R21" s="26">
        <f>IF('作業C2'!AP23=0,"",'作業C2'!AP23)</f>
        <v>74</v>
      </c>
      <c r="S21" s="26">
        <f>IF('作業C2'!AQ23=0,"",'作業C2'!AQ23)</f>
        <v>5981</v>
      </c>
    </row>
    <row r="22" spans="1:19" ht="12.75" customHeight="1">
      <c r="A22" s="31" t="str">
        <f>IF('作業C2'!Y24=0,"",'作業C2'!Y24)</f>
        <v>統合失調症、統合失調症型障害及び妄想性障害</v>
      </c>
      <c r="B22" s="26">
        <f>IF('作業C2'!Z24=0,"",'作業C2'!Z24)</f>
        <v>59</v>
      </c>
      <c r="C22" s="27">
        <f>IF('作業C2'!AA24=0,"",'作業C2'!AA24)</f>
        <v>1.214</v>
      </c>
      <c r="D22" s="26">
        <f>IF('作業C2'!AB24=0,"",'作業C2'!AB24)</f>
        <v>8</v>
      </c>
      <c r="E22" s="26">
        <f>IF('作業C2'!AC24=0,"",'作業C2'!AC24)</f>
        <v>231</v>
      </c>
      <c r="F22" s="26">
        <f>IF('作業C2'!AD24=0,"",'作業C2'!AD24)</f>
        <v>3267030</v>
      </c>
      <c r="G22" s="27">
        <f>IF('作業C2'!AE24=0,"",'作業C2'!AE24)</f>
        <v>0.16</v>
      </c>
      <c r="H22" s="45">
        <f>IF('作業C2'!AF24=0,"",'作業C2'!AF24)</f>
        <v>28.9</v>
      </c>
      <c r="I22" s="26">
        <f>IF('作業C2'!AG24=0,"",'作業C2'!AG24)</f>
        <v>14143</v>
      </c>
      <c r="J22" s="26">
        <f>IF('作業C2'!AH24=0,"",'作業C2'!AH24)</f>
        <v>672</v>
      </c>
      <c r="K22" s="26">
        <f>IF('作業C2'!AI24=0,"",'作業C2'!AI24)</f>
        <v>408379</v>
      </c>
      <c r="L22" s="26">
        <f>IF('作業C2'!AJ24=0,"",'作業C2'!AJ24)</f>
        <v>51</v>
      </c>
      <c r="M22" s="26">
        <f>IF('作業C2'!AK24=0,"",'作業C2'!AK24)</f>
        <v>131</v>
      </c>
      <c r="N22" s="26">
        <f>IF('作業C2'!AL24=0,"",'作業C2'!AL24)</f>
        <v>1219690</v>
      </c>
      <c r="O22" s="27">
        <f>IF('作業C2'!AM24=0,"",'作業C2'!AM24)</f>
        <v>1.05</v>
      </c>
      <c r="P22" s="45">
        <f>IF('作業C2'!AN24=0,"",'作業C2'!AN24)</f>
        <v>2.6</v>
      </c>
      <c r="Q22" s="26">
        <f>IF('作業C2'!AO24=0,"",'作業C2'!AO24)</f>
        <v>9311</v>
      </c>
      <c r="R22" s="26">
        <f>IF('作業C2'!AP24=0,"",'作業C2'!AP24)</f>
        <v>251</v>
      </c>
      <c r="S22" s="26">
        <f>IF('作業C2'!AQ24=0,"",'作業C2'!AQ24)</f>
        <v>23915</v>
      </c>
    </row>
    <row r="23" spans="1:19" ht="12.75" customHeight="1">
      <c r="A23" s="31" t="str">
        <f>IF('作業C2'!Y25=0,"",'作業C2'!Y25)</f>
        <v>急性気管支炎及び急性細気管支炎</v>
      </c>
      <c r="B23" s="26">
        <f>IF('作業C2'!Z25=0,"",'作業C2'!Z25)</f>
        <v>58</v>
      </c>
      <c r="C23" s="27">
        <f>IF('作業C2'!AA25=0,"",'作業C2'!AA25)</f>
        <v>1.1934</v>
      </c>
      <c r="D23" s="26">
        <f>IF('作業C2'!AB25=0,"",'作業C2'!AB25)</f>
      </c>
      <c r="E23" s="26">
        <f>IF('作業C2'!AC25=0,"",'作業C2'!AC25)</f>
      </c>
      <c r="F23" s="26">
        <f>IF('作業C2'!AD25=0,"",'作業C2'!AD25)</f>
      </c>
      <c r="G23" s="27">
        <f>IF('作業C2'!AE25=0,"",'作業C2'!AE25)</f>
      </c>
      <c r="H23" s="45">
        <f>IF('作業C2'!AF25=0,"",'作業C2'!AF25)</f>
      </c>
      <c r="I23" s="26">
        <f>IF('作業C2'!AG25=0,"",'作業C2'!AG25)</f>
      </c>
      <c r="J23" s="26">
        <f>IF('作業C2'!AH25=0,"",'作業C2'!AH25)</f>
      </c>
      <c r="K23" s="26">
        <f>IF('作業C2'!AI25=0,"",'作業C2'!AI25)</f>
      </c>
      <c r="L23" s="26">
        <f>IF('作業C2'!AJ25=0,"",'作業C2'!AJ25)</f>
        <v>58</v>
      </c>
      <c r="M23" s="26">
        <f>IF('作業C2'!AK25=0,"",'作業C2'!AK25)</f>
        <v>96</v>
      </c>
      <c r="N23" s="26">
        <f>IF('作業C2'!AL25=0,"",'作業C2'!AL25)</f>
        <v>529290</v>
      </c>
      <c r="O23" s="27">
        <f>IF('作業C2'!AM25=0,"",'作業C2'!AM25)</f>
        <v>1.19</v>
      </c>
      <c r="P23" s="45">
        <f>IF('作業C2'!AN25=0,"",'作業C2'!AN25)</f>
        <v>1.7</v>
      </c>
      <c r="Q23" s="26">
        <f>IF('作業C2'!AO25=0,"",'作業C2'!AO25)</f>
        <v>5513</v>
      </c>
      <c r="R23" s="26">
        <f>IF('作業C2'!AP25=0,"",'作業C2'!AP25)</f>
        <v>109</v>
      </c>
      <c r="S23" s="26">
        <f>IF('作業C2'!AQ25=0,"",'作業C2'!AQ25)</f>
        <v>9126</v>
      </c>
    </row>
    <row r="24" spans="1:19" ht="12.75" customHeight="1">
      <c r="A24" s="31" t="str">
        <f>IF('作業C2'!Y26=0,"",'作業C2'!Y26)</f>
        <v>症状、徴候及び異常臨床所見・異常検査所見で他に分類されないもの</v>
      </c>
      <c r="B24" s="26">
        <f>IF('作業C2'!Z26=0,"",'作業C2'!Z26)</f>
        <v>56</v>
      </c>
      <c r="C24" s="27">
        <f>IF('作業C2'!AA26=0,"",'作業C2'!AA26)</f>
        <v>1.1523</v>
      </c>
      <c r="D24" s="26">
        <f>IF('作業C2'!AB26=0,"",'作業C2'!AB26)</f>
      </c>
      <c r="E24" s="26">
        <f>IF('作業C2'!AC26=0,"",'作業C2'!AC26)</f>
      </c>
      <c r="F24" s="26">
        <f>IF('作業C2'!AD26=0,"",'作業C2'!AD26)</f>
      </c>
      <c r="G24" s="27">
        <f>IF('作業C2'!AE26=0,"",'作業C2'!AE26)</f>
      </c>
      <c r="H24" s="45">
        <f>IF('作業C2'!AF26=0,"",'作業C2'!AF26)</f>
      </c>
      <c r="I24" s="26">
        <f>IF('作業C2'!AG26=0,"",'作業C2'!AG26)</f>
      </c>
      <c r="J24" s="26">
        <f>IF('作業C2'!AH26=0,"",'作業C2'!AH26)</f>
      </c>
      <c r="K24" s="26">
        <f>IF('作業C2'!AI26=0,"",'作業C2'!AI26)</f>
      </c>
      <c r="L24" s="26">
        <f>IF('作業C2'!AJ26=0,"",'作業C2'!AJ26)</f>
        <v>56</v>
      </c>
      <c r="M24" s="26">
        <f>IF('作業C2'!AK26=0,"",'作業C2'!AK26)</f>
        <v>72</v>
      </c>
      <c r="N24" s="26">
        <f>IF('作業C2'!AL26=0,"",'作業C2'!AL26)</f>
        <v>482100</v>
      </c>
      <c r="O24" s="27">
        <f>IF('作業C2'!AM26=0,"",'作業C2'!AM26)</f>
        <v>1.15</v>
      </c>
      <c r="P24" s="45">
        <f>IF('作業C2'!AN26=0,"",'作業C2'!AN26)</f>
        <v>1.3</v>
      </c>
      <c r="Q24" s="26">
        <f>IF('作業C2'!AO26=0,"",'作業C2'!AO26)</f>
        <v>6696</v>
      </c>
      <c r="R24" s="26">
        <f>IF('作業C2'!AP26=0,"",'作業C2'!AP26)</f>
        <v>99</v>
      </c>
      <c r="S24" s="26">
        <f>IF('作業C2'!AQ26=0,"",'作業C2'!AQ26)</f>
        <v>8609</v>
      </c>
    </row>
    <row r="25" spans="1:19" ht="12.75" customHeight="1">
      <c r="A25" s="28" t="str">
        <f>IF('作業C2'!Y27=0,"",'作業C2'!Y27)</f>
        <v>その他の急性上気道感染症</v>
      </c>
      <c r="B25" s="29">
        <f>IF('作業C2'!Z27=0,"",'作業C2'!Z27)</f>
        <v>52</v>
      </c>
      <c r="C25" s="30">
        <f>IF('作業C2'!AA27=0,"",'作業C2'!AA27)</f>
        <v>1.07</v>
      </c>
      <c r="D25" s="29">
        <f>IF('作業C2'!AB27=0,"",'作業C2'!AB27)</f>
      </c>
      <c r="E25" s="29">
        <f>IF('作業C2'!AC27=0,"",'作業C2'!AC27)</f>
      </c>
      <c r="F25" s="29">
        <f>IF('作業C2'!AD27=0,"",'作業C2'!AD27)</f>
      </c>
      <c r="G25" s="30">
        <f>IF('作業C2'!AE27=0,"",'作業C2'!AE27)</f>
      </c>
      <c r="H25" s="46">
        <f>IF('作業C2'!AF27=0,"",'作業C2'!AF27)</f>
      </c>
      <c r="I25" s="29">
        <f>IF('作業C2'!AG27=0,"",'作業C2'!AG27)</f>
      </c>
      <c r="J25" s="29">
        <f>IF('作業C2'!AH27=0,"",'作業C2'!AH27)</f>
      </c>
      <c r="K25" s="29">
        <f>IF('作業C2'!AI27=0,"",'作業C2'!AI27)</f>
      </c>
      <c r="L25" s="29">
        <f>IF('作業C2'!AJ27=0,"",'作業C2'!AJ27)</f>
        <v>52</v>
      </c>
      <c r="M25" s="29">
        <f>IF('作業C2'!AK27=0,"",'作業C2'!AK27)</f>
        <v>82</v>
      </c>
      <c r="N25" s="29">
        <f>IF('作業C2'!AL27=0,"",'作業C2'!AL27)</f>
        <v>412320</v>
      </c>
      <c r="O25" s="30">
        <f>IF('作業C2'!AM27=0,"",'作業C2'!AM27)</f>
        <v>1.07</v>
      </c>
      <c r="P25" s="46">
        <f>IF('作業C2'!AN27=0,"",'作業C2'!AN27)</f>
        <v>1.6</v>
      </c>
      <c r="Q25" s="29">
        <f>IF('作業C2'!AO27=0,"",'作業C2'!AO27)</f>
        <v>5028</v>
      </c>
      <c r="R25" s="29">
        <f>IF('作業C2'!AP27=0,"",'作業C2'!AP27)</f>
        <v>85</v>
      </c>
      <c r="S25" s="29">
        <f>IF('作業C2'!AQ27=0,"",'作業C2'!AQ27)</f>
        <v>7929</v>
      </c>
    </row>
    <row r="26" spans="1:19" ht="12.75" customHeight="1">
      <c r="A26" s="28" t="str">
        <f>IF('作業C2'!Y28=0,"",'作業C2'!Y28)</f>
        <v>その他の心疾患</v>
      </c>
      <c r="B26" s="29">
        <f>IF('作業C2'!Z28=0,"",'作業C2'!Z28)</f>
        <v>48</v>
      </c>
      <c r="C26" s="30">
        <f>IF('作業C2'!AA28=0,"",'作業C2'!AA28)</f>
        <v>0.9877</v>
      </c>
      <c r="D26" s="29">
        <f>IF('作業C2'!AB28=0,"",'作業C2'!AB28)</f>
        <v>3</v>
      </c>
      <c r="E26" s="29">
        <f>IF('作業C2'!AC28=0,"",'作業C2'!AC28)</f>
        <v>48</v>
      </c>
      <c r="F26" s="29">
        <f>IF('作業C2'!AD28=0,"",'作業C2'!AD28)</f>
        <v>8203990</v>
      </c>
      <c r="G26" s="30">
        <f>IF('作業C2'!AE28=0,"",'作業C2'!AE28)</f>
        <v>0.06</v>
      </c>
      <c r="H26" s="46">
        <f>IF('作業C2'!AF28=0,"",'作業C2'!AF28)</f>
        <v>16</v>
      </c>
      <c r="I26" s="29">
        <f>IF('作業C2'!AG28=0,"",'作業C2'!AG28)</f>
        <v>170916</v>
      </c>
      <c r="J26" s="29">
        <f>IF('作業C2'!AH28=0,"",'作業C2'!AH28)</f>
        <v>1688</v>
      </c>
      <c r="K26" s="29">
        <f>IF('作業C2'!AI28=0,"",'作業C2'!AI28)</f>
        <v>2734663</v>
      </c>
      <c r="L26" s="29">
        <f>IF('作業C2'!AJ28=0,"",'作業C2'!AJ28)</f>
        <v>45</v>
      </c>
      <c r="M26" s="29">
        <f>IF('作業C2'!AK28=0,"",'作業C2'!AK28)</f>
        <v>68</v>
      </c>
      <c r="N26" s="29">
        <f>IF('作業C2'!AL28=0,"",'作業C2'!AL28)</f>
        <v>533450</v>
      </c>
      <c r="O26" s="30">
        <f>IF('作業C2'!AM28=0,"",'作業C2'!AM28)</f>
        <v>0.93</v>
      </c>
      <c r="P26" s="46">
        <f>IF('作業C2'!AN28=0,"",'作業C2'!AN28)</f>
        <v>1.5</v>
      </c>
      <c r="Q26" s="29">
        <f>IF('作業C2'!AO28=0,"",'作業C2'!AO28)</f>
        <v>7845</v>
      </c>
      <c r="R26" s="29">
        <f>IF('作業C2'!AP28=0,"",'作業C2'!AP28)</f>
        <v>110</v>
      </c>
      <c r="S26" s="29">
        <f>IF('作業C2'!AQ28=0,"",'作業C2'!AQ28)</f>
        <v>11854</v>
      </c>
    </row>
    <row r="27" spans="1:19" ht="12.75" customHeight="1">
      <c r="A27" s="28" t="str">
        <f>IF('作業C2'!Y29=0,"",'作業C2'!Y29)</f>
        <v>脊椎障害（脊椎症を含む）</v>
      </c>
      <c r="B27" s="29">
        <f>IF('作業C2'!Z29=0,"",'作業C2'!Z29)</f>
        <v>47</v>
      </c>
      <c r="C27" s="30">
        <f>IF('作業C2'!AA29=0,"",'作業C2'!AA29)</f>
        <v>0.9671</v>
      </c>
      <c r="D27" s="29">
        <f>IF('作業C2'!AB29=0,"",'作業C2'!AB29)</f>
        <v>2</v>
      </c>
      <c r="E27" s="29">
        <f>IF('作業C2'!AC29=0,"",'作業C2'!AC29)</f>
        <v>34</v>
      </c>
      <c r="F27" s="29">
        <f>IF('作業C2'!AD29=0,"",'作業C2'!AD29)</f>
        <v>913308</v>
      </c>
      <c r="G27" s="30">
        <f>IF('作業C2'!AE29=0,"",'作業C2'!AE29)</f>
        <v>0.04</v>
      </c>
      <c r="H27" s="46">
        <f>IF('作業C2'!AF29=0,"",'作業C2'!AF29)</f>
        <v>17</v>
      </c>
      <c r="I27" s="29">
        <f>IF('作業C2'!AG29=0,"",'作業C2'!AG29)</f>
        <v>26862</v>
      </c>
      <c r="J27" s="29">
        <f>IF('作業C2'!AH29=0,"",'作業C2'!AH29)</f>
        <v>188</v>
      </c>
      <c r="K27" s="29">
        <f>IF('作業C2'!AI29=0,"",'作業C2'!AI29)</f>
        <v>456654</v>
      </c>
      <c r="L27" s="29">
        <f>IF('作業C2'!AJ29=0,"",'作業C2'!AJ29)</f>
        <v>45</v>
      </c>
      <c r="M27" s="29">
        <f>IF('作業C2'!AK29=0,"",'作業C2'!AK29)</f>
        <v>98</v>
      </c>
      <c r="N27" s="29">
        <f>IF('作業C2'!AL29=0,"",'作業C2'!AL29)</f>
        <v>577380</v>
      </c>
      <c r="O27" s="30">
        <f>IF('作業C2'!AM29=0,"",'作業C2'!AM29)</f>
        <v>0.93</v>
      </c>
      <c r="P27" s="46">
        <f>IF('作業C2'!AN29=0,"",'作業C2'!AN29)</f>
        <v>2.2</v>
      </c>
      <c r="Q27" s="29">
        <f>IF('作業C2'!AO29=0,"",'作業C2'!AO29)</f>
        <v>5892</v>
      </c>
      <c r="R27" s="29">
        <f>IF('作業C2'!AP29=0,"",'作業C2'!AP29)</f>
        <v>119</v>
      </c>
      <c r="S27" s="29">
        <f>IF('作業C2'!AQ29=0,"",'作業C2'!AQ29)</f>
        <v>12831</v>
      </c>
    </row>
    <row r="28" spans="1:19" ht="12.75" customHeight="1">
      <c r="A28" s="28" t="str">
        <f>IF('作業C2'!Y30=0,"",'作業C2'!Y30)</f>
        <v>気分［感情］障害（躁うつ病を含む）</v>
      </c>
      <c r="B28" s="29">
        <f>IF('作業C2'!Z30=0,"",'作業C2'!Z30)</f>
        <v>44</v>
      </c>
      <c r="C28" s="30">
        <f>IF('作業C2'!AA30=0,"",'作業C2'!AA30)</f>
        <v>0.9053</v>
      </c>
      <c r="D28" s="29">
        <f>IF('作業C2'!AB30=0,"",'作業C2'!AB30)</f>
        <v>4</v>
      </c>
      <c r="E28" s="29">
        <f>IF('作業C2'!AC30=0,"",'作業C2'!AC30)</f>
        <v>79</v>
      </c>
      <c r="F28" s="29">
        <f>IF('作業C2'!AD30=0,"",'作業C2'!AD30)</f>
        <v>1357170</v>
      </c>
      <c r="G28" s="30">
        <f>IF('作業C2'!AE30=0,"",'作業C2'!AE30)</f>
        <v>0.08</v>
      </c>
      <c r="H28" s="46">
        <f>IF('作業C2'!AF30=0,"",'作業C2'!AF30)</f>
        <v>19.8</v>
      </c>
      <c r="I28" s="29">
        <f>IF('作業C2'!AG30=0,"",'作業C2'!AG30)</f>
        <v>17179</v>
      </c>
      <c r="J28" s="29">
        <f>IF('作業C2'!AH30=0,"",'作業C2'!AH30)</f>
        <v>279</v>
      </c>
      <c r="K28" s="29">
        <f>IF('作業C2'!AI30=0,"",'作業C2'!AI30)</f>
        <v>339293</v>
      </c>
      <c r="L28" s="29">
        <f>IF('作業C2'!AJ30=0,"",'作業C2'!AJ30)</f>
        <v>40</v>
      </c>
      <c r="M28" s="29">
        <f>IF('作業C2'!AK30=0,"",'作業C2'!AK30)</f>
        <v>58</v>
      </c>
      <c r="N28" s="29">
        <f>IF('作業C2'!AL30=0,"",'作業C2'!AL30)</f>
        <v>398230</v>
      </c>
      <c r="O28" s="30">
        <f>IF('作業C2'!AM30=0,"",'作業C2'!AM30)</f>
        <v>0.82</v>
      </c>
      <c r="P28" s="46">
        <f>IF('作業C2'!AN30=0,"",'作業C2'!AN30)</f>
        <v>1.5</v>
      </c>
      <c r="Q28" s="29">
        <f>IF('作業C2'!AO30=0,"",'作業C2'!AO30)</f>
        <v>6866</v>
      </c>
      <c r="R28" s="29">
        <f>IF('作業C2'!AP30=0,"",'作業C2'!AP30)</f>
        <v>82</v>
      </c>
      <c r="S28" s="29">
        <f>IF('作業C2'!AQ30=0,"",'作業C2'!AQ30)</f>
        <v>9956</v>
      </c>
    </row>
    <row r="29" spans="1:19" ht="12.75" customHeight="1">
      <c r="A29" s="28" t="str">
        <f>IF('作業C2'!Y31=0,"",'作業C2'!Y31)</f>
        <v>脳梗塞</v>
      </c>
      <c r="B29" s="29">
        <f>IF('作業C2'!Z31=0,"",'作業C2'!Z31)</f>
        <v>43</v>
      </c>
      <c r="C29" s="30">
        <f>IF('作業C2'!AA31=0,"",'作業C2'!AA31)</f>
        <v>0.8848</v>
      </c>
      <c r="D29" s="29">
        <f>IF('作業C2'!AB31=0,"",'作業C2'!AB31)</f>
        <v>5</v>
      </c>
      <c r="E29" s="29">
        <f>IF('作業C2'!AC31=0,"",'作業C2'!AC31)</f>
        <v>95</v>
      </c>
      <c r="F29" s="29">
        <f>IF('作業C2'!AD31=0,"",'作業C2'!AD31)</f>
        <v>3305982</v>
      </c>
      <c r="G29" s="30">
        <f>IF('作業C2'!AE31=0,"",'作業C2'!AE31)</f>
        <v>0.1</v>
      </c>
      <c r="H29" s="46">
        <f>IF('作業C2'!AF31=0,"",'作業C2'!AF31)</f>
        <v>19</v>
      </c>
      <c r="I29" s="29">
        <f>IF('作業C2'!AG31=0,"",'作業C2'!AG31)</f>
        <v>34800</v>
      </c>
      <c r="J29" s="29">
        <f>IF('作業C2'!AH31=0,"",'作業C2'!AH31)</f>
        <v>680</v>
      </c>
      <c r="K29" s="29">
        <f>IF('作業C2'!AI31=0,"",'作業C2'!AI31)</f>
        <v>661196</v>
      </c>
      <c r="L29" s="29">
        <f>IF('作業C2'!AJ31=0,"",'作業C2'!AJ31)</f>
        <v>38</v>
      </c>
      <c r="M29" s="29">
        <f>IF('作業C2'!AK31=0,"",'作業C2'!AK31)</f>
        <v>60</v>
      </c>
      <c r="N29" s="29">
        <f>IF('作業C2'!AL31=0,"",'作業C2'!AL31)</f>
        <v>516490</v>
      </c>
      <c r="O29" s="30">
        <f>IF('作業C2'!AM31=0,"",'作業C2'!AM31)</f>
        <v>0.78</v>
      </c>
      <c r="P29" s="46">
        <f>IF('作業C2'!AN31=0,"",'作業C2'!AN31)</f>
        <v>1.6</v>
      </c>
      <c r="Q29" s="29">
        <f>IF('作業C2'!AO31=0,"",'作業C2'!AO31)</f>
        <v>8608</v>
      </c>
      <c r="R29" s="29">
        <f>IF('作業C2'!AP31=0,"",'作業C2'!AP31)</f>
        <v>106</v>
      </c>
      <c r="S29" s="29">
        <f>IF('作業C2'!AQ31=0,"",'作業C2'!AQ31)</f>
        <v>13592</v>
      </c>
    </row>
    <row r="30" spans="1:19" ht="12.75" customHeight="1">
      <c r="A30" s="28" t="str">
        <f>IF('作業C2'!Y32=0,"",'作業C2'!Y32)</f>
        <v>その他の皮膚及び皮下組織の疾患</v>
      </c>
      <c r="B30" s="29">
        <f>IF('作業C2'!Z32=0,"",'作業C2'!Z32)</f>
        <v>41</v>
      </c>
      <c r="C30" s="30">
        <f>IF('作業C2'!AA32=0,"",'作業C2'!AA32)</f>
        <v>0.8436</v>
      </c>
      <c r="D30" s="29">
        <f>IF('作業C2'!AB32=0,"",'作業C2'!AB32)</f>
      </c>
      <c r="E30" s="29">
        <f>IF('作業C2'!AC32=0,"",'作業C2'!AC32)</f>
      </c>
      <c r="F30" s="29">
        <f>IF('作業C2'!AD32=0,"",'作業C2'!AD32)</f>
      </c>
      <c r="G30" s="30">
        <f>IF('作業C2'!AE32=0,"",'作業C2'!AE32)</f>
      </c>
      <c r="H30" s="46">
        <f>IF('作業C2'!AF32=0,"",'作業C2'!AF32)</f>
      </c>
      <c r="I30" s="29">
        <f>IF('作業C2'!AG32=0,"",'作業C2'!AG32)</f>
      </c>
      <c r="J30" s="29">
        <f>IF('作業C2'!AH32=0,"",'作業C2'!AH32)</f>
      </c>
      <c r="K30" s="29">
        <f>IF('作業C2'!AI32=0,"",'作業C2'!AI32)</f>
      </c>
      <c r="L30" s="29">
        <f>IF('作業C2'!AJ32=0,"",'作業C2'!AJ32)</f>
        <v>41</v>
      </c>
      <c r="M30" s="29">
        <f>IF('作業C2'!AK32=0,"",'作業C2'!AK32)</f>
        <v>51</v>
      </c>
      <c r="N30" s="29">
        <f>IF('作業C2'!AL32=0,"",'作業C2'!AL32)</f>
        <v>170020</v>
      </c>
      <c r="O30" s="30">
        <f>IF('作業C2'!AM32=0,"",'作業C2'!AM32)</f>
        <v>0.84</v>
      </c>
      <c r="P30" s="46">
        <f>IF('作業C2'!AN32=0,"",'作業C2'!AN32)</f>
        <v>1.2</v>
      </c>
      <c r="Q30" s="29">
        <f>IF('作業C2'!AO32=0,"",'作業C2'!AO32)</f>
        <v>3334</v>
      </c>
      <c r="R30" s="29">
        <f>IF('作業C2'!AP32=0,"",'作業C2'!AP32)</f>
        <v>35</v>
      </c>
      <c r="S30" s="29">
        <f>IF('作業C2'!AQ32=0,"",'作業C2'!AQ32)</f>
        <v>4147</v>
      </c>
    </row>
    <row r="31" spans="1:19" ht="12.75" customHeight="1">
      <c r="A31" s="28" t="str">
        <f>IF('作業C2'!Y33=0,"",'作業C2'!Y33)</f>
        <v>ウィルス肝炎</v>
      </c>
      <c r="B31" s="29">
        <f>IF('作業C2'!Z33=0,"",'作業C2'!Z33)</f>
        <v>39</v>
      </c>
      <c r="C31" s="30">
        <f>IF('作業C2'!AA33=0,"",'作業C2'!AA33)</f>
        <v>0.8025</v>
      </c>
      <c r="D31" s="29">
        <f>IF('作業C2'!AB33=0,"",'作業C2'!AB33)</f>
      </c>
      <c r="E31" s="29">
        <f>IF('作業C2'!AC33=0,"",'作業C2'!AC33)</f>
      </c>
      <c r="F31" s="29">
        <f>IF('作業C2'!AD33=0,"",'作業C2'!AD33)</f>
      </c>
      <c r="G31" s="30">
        <f>IF('作業C2'!AE33=0,"",'作業C2'!AE33)</f>
      </c>
      <c r="H31" s="46">
        <f>IF('作業C2'!AF33=0,"",'作業C2'!AF33)</f>
      </c>
      <c r="I31" s="29">
        <f>IF('作業C2'!AG33=0,"",'作業C2'!AG33)</f>
      </c>
      <c r="J31" s="29">
        <f>IF('作業C2'!AH33=0,"",'作業C2'!AH33)</f>
      </c>
      <c r="K31" s="29">
        <f>IF('作業C2'!AI33=0,"",'作業C2'!AI33)</f>
      </c>
      <c r="L31" s="29">
        <f>IF('作業C2'!AJ33=0,"",'作業C2'!AJ33)</f>
        <v>39</v>
      </c>
      <c r="M31" s="29">
        <f>IF('作業C2'!AK33=0,"",'作業C2'!AK33)</f>
        <v>77</v>
      </c>
      <c r="N31" s="29">
        <f>IF('作業C2'!AL33=0,"",'作業C2'!AL33)</f>
        <v>845310</v>
      </c>
      <c r="O31" s="30">
        <f>IF('作業C2'!AM33=0,"",'作業C2'!AM33)</f>
        <v>0.8</v>
      </c>
      <c r="P31" s="46">
        <f>IF('作業C2'!AN33=0,"",'作業C2'!AN33)</f>
        <v>2</v>
      </c>
      <c r="Q31" s="29">
        <f>IF('作業C2'!AO33=0,"",'作業C2'!AO33)</f>
        <v>10978</v>
      </c>
      <c r="R31" s="29">
        <f>IF('作業C2'!AP33=0,"",'作業C2'!AP33)</f>
        <v>174</v>
      </c>
      <c r="S31" s="29">
        <f>IF('作業C2'!AQ33=0,"",'作業C2'!AQ33)</f>
        <v>21675</v>
      </c>
    </row>
    <row r="32" spans="1:19" ht="12.75" customHeight="1">
      <c r="A32" s="28" t="str">
        <f>IF('作業C2'!Y34=0,"",'作業C2'!Y34)</f>
        <v>虚血性心疾患</v>
      </c>
      <c r="B32" s="29">
        <f>IF('作業C2'!Z34=0,"",'作業C2'!Z34)</f>
        <v>39</v>
      </c>
      <c r="C32" s="30">
        <f>IF('作業C2'!AA34=0,"",'作業C2'!AA34)</f>
        <v>0.8025</v>
      </c>
      <c r="D32" s="29">
        <f>IF('作業C2'!AB34=0,"",'作業C2'!AB34)</f>
        <v>2</v>
      </c>
      <c r="E32" s="29">
        <f>IF('作業C2'!AC34=0,"",'作業C2'!AC34)</f>
        <v>5</v>
      </c>
      <c r="F32" s="29">
        <f>IF('作業C2'!AD34=0,"",'作業C2'!AD34)</f>
        <v>318204</v>
      </c>
      <c r="G32" s="30">
        <f>IF('作業C2'!AE34=0,"",'作業C2'!AE34)</f>
        <v>0.04</v>
      </c>
      <c r="H32" s="46">
        <f>IF('作業C2'!AF34=0,"",'作業C2'!AF34)</f>
        <v>2.5</v>
      </c>
      <c r="I32" s="29">
        <f>IF('作業C2'!AG34=0,"",'作業C2'!AG34)</f>
        <v>63641</v>
      </c>
      <c r="J32" s="29">
        <f>IF('作業C2'!AH34=0,"",'作業C2'!AH34)</f>
        <v>65</v>
      </c>
      <c r="K32" s="29">
        <f>IF('作業C2'!AI34=0,"",'作業C2'!AI34)</f>
        <v>159102</v>
      </c>
      <c r="L32" s="29">
        <f>IF('作業C2'!AJ34=0,"",'作業C2'!AJ34)</f>
        <v>37</v>
      </c>
      <c r="M32" s="29">
        <f>IF('作業C2'!AK34=0,"",'作業C2'!AK34)</f>
        <v>47</v>
      </c>
      <c r="N32" s="29">
        <f>IF('作業C2'!AL34=0,"",'作業C2'!AL34)</f>
        <v>385560</v>
      </c>
      <c r="O32" s="30">
        <f>IF('作業C2'!AM34=0,"",'作業C2'!AM34)</f>
        <v>0.76</v>
      </c>
      <c r="P32" s="46">
        <f>IF('作業C2'!AN34=0,"",'作業C2'!AN34)</f>
        <v>1.3</v>
      </c>
      <c r="Q32" s="29">
        <f>IF('作業C2'!AO34=0,"",'作業C2'!AO34)</f>
        <v>8203</v>
      </c>
      <c r="R32" s="29">
        <f>IF('作業C2'!AP34=0,"",'作業C2'!AP34)</f>
        <v>79</v>
      </c>
      <c r="S32" s="29">
        <f>IF('作業C2'!AQ34=0,"",'作業C2'!AQ34)</f>
        <v>10421</v>
      </c>
    </row>
    <row r="33" spans="1:19" ht="12.75" customHeight="1">
      <c r="A33" s="28" t="str">
        <f>IF('作業C2'!Y35=0,"",'作業C2'!Y35)</f>
        <v>その他の筋骨格系及び結合組織の疾患</v>
      </c>
      <c r="B33" s="29">
        <f>IF('作業C2'!Z35=0,"",'作業C2'!Z35)</f>
        <v>39</v>
      </c>
      <c r="C33" s="30">
        <f>IF('作業C2'!AA35=0,"",'作業C2'!AA35)</f>
        <v>0.8025</v>
      </c>
      <c r="D33" s="29">
        <f>IF('作業C2'!AB35=0,"",'作業C2'!AB35)</f>
        <v>2</v>
      </c>
      <c r="E33" s="29">
        <f>IF('作業C2'!AC35=0,"",'作業C2'!AC35)</f>
        <v>62</v>
      </c>
      <c r="F33" s="29">
        <f>IF('作業C2'!AD35=0,"",'作業C2'!AD35)</f>
        <v>1327916</v>
      </c>
      <c r="G33" s="30">
        <f>IF('作業C2'!AE35=0,"",'作業C2'!AE35)</f>
        <v>0.04</v>
      </c>
      <c r="H33" s="46">
        <f>IF('作業C2'!AF35=0,"",'作業C2'!AF35)</f>
        <v>31</v>
      </c>
      <c r="I33" s="29">
        <f>IF('作業C2'!AG35=0,"",'作業C2'!AG35)</f>
        <v>21418</v>
      </c>
      <c r="J33" s="29">
        <f>IF('作業C2'!AH35=0,"",'作業C2'!AH35)</f>
        <v>273</v>
      </c>
      <c r="K33" s="29">
        <f>IF('作業C2'!AI35=0,"",'作業C2'!AI35)</f>
        <v>663958</v>
      </c>
      <c r="L33" s="29">
        <f>IF('作業C2'!AJ35=0,"",'作業C2'!AJ35)</f>
        <v>37</v>
      </c>
      <c r="M33" s="29">
        <f>IF('作業C2'!AK35=0,"",'作業C2'!AK35)</f>
        <v>63</v>
      </c>
      <c r="N33" s="29">
        <f>IF('作業C2'!AL35=0,"",'作業C2'!AL35)</f>
        <v>303120</v>
      </c>
      <c r="O33" s="30">
        <f>IF('作業C2'!AM35=0,"",'作業C2'!AM35)</f>
        <v>0.76</v>
      </c>
      <c r="P33" s="46">
        <f>IF('作業C2'!AN35=0,"",'作業C2'!AN35)</f>
        <v>1.7</v>
      </c>
      <c r="Q33" s="29">
        <f>IF('作業C2'!AO35=0,"",'作業C2'!AO35)</f>
        <v>4811</v>
      </c>
      <c r="R33" s="29">
        <f>IF('作業C2'!AP35=0,"",'作業C2'!AP35)</f>
        <v>62</v>
      </c>
      <c r="S33" s="29">
        <f>IF('作業C2'!AQ35=0,"",'作業C2'!AQ35)</f>
        <v>8192</v>
      </c>
    </row>
    <row r="34" spans="1:19" ht="12.75" customHeight="1">
      <c r="A34" s="28" t="str">
        <f>IF('作業C2'!Y36=0,"",'作業C2'!Y36)</f>
        <v>神経症性障害、ストレス関連障害及び身体表現性障害</v>
      </c>
      <c r="B34" s="29">
        <f>IF('作業C2'!Z36=0,"",'作業C2'!Z36)</f>
        <v>38</v>
      </c>
      <c r="C34" s="30">
        <f>IF('作業C2'!AA36=0,"",'作業C2'!AA36)</f>
        <v>0.7819</v>
      </c>
      <c r="D34" s="29">
        <f>IF('作業C2'!AB36=0,"",'作業C2'!AB36)</f>
      </c>
      <c r="E34" s="29">
        <f>IF('作業C2'!AC36=0,"",'作業C2'!AC36)</f>
      </c>
      <c r="F34" s="29">
        <f>IF('作業C2'!AD36=0,"",'作業C2'!AD36)</f>
      </c>
      <c r="G34" s="30">
        <f>IF('作業C2'!AE36=0,"",'作業C2'!AE36)</f>
      </c>
      <c r="H34" s="46">
        <f>IF('作業C2'!AF36=0,"",'作業C2'!AF36)</f>
      </c>
      <c r="I34" s="29">
        <f>IF('作業C2'!AG36=0,"",'作業C2'!AG36)</f>
      </c>
      <c r="J34" s="29">
        <f>IF('作業C2'!AH36=0,"",'作業C2'!AH36)</f>
      </c>
      <c r="K34" s="29">
        <f>IF('作業C2'!AI36=0,"",'作業C2'!AI36)</f>
      </c>
      <c r="L34" s="29">
        <f>IF('作業C2'!AJ36=0,"",'作業C2'!AJ36)</f>
        <v>38</v>
      </c>
      <c r="M34" s="29">
        <f>IF('作業C2'!AK36=0,"",'作業C2'!AK36)</f>
        <v>57</v>
      </c>
      <c r="N34" s="29">
        <f>IF('作業C2'!AL36=0,"",'作業C2'!AL36)</f>
        <v>276790</v>
      </c>
      <c r="O34" s="30">
        <f>IF('作業C2'!AM36=0,"",'作業C2'!AM36)</f>
        <v>0.78</v>
      </c>
      <c r="P34" s="46">
        <f>IF('作業C2'!AN36=0,"",'作業C2'!AN36)</f>
        <v>1.5</v>
      </c>
      <c r="Q34" s="29">
        <f>IF('作業C2'!AO36=0,"",'作業C2'!AO36)</f>
        <v>4856</v>
      </c>
      <c r="R34" s="29">
        <f>IF('作業C2'!AP36=0,"",'作業C2'!AP36)</f>
        <v>57</v>
      </c>
      <c r="S34" s="29">
        <f>IF('作業C2'!AQ36=0,"",'作業C2'!AQ36)</f>
        <v>7284</v>
      </c>
    </row>
    <row r="35" spans="1:19" ht="12.75" customHeight="1">
      <c r="A35" s="31" t="str">
        <f>IF('作業C2'!Y37=0,"",'作業C2'!Y37)</f>
        <v>炎症性多発性関節障害</v>
      </c>
      <c r="B35" s="26">
        <f>IF('作業C2'!Z37=0,"",'作業C2'!Z37)</f>
        <v>37</v>
      </c>
      <c r="C35" s="27">
        <f>IF('作業C2'!AA37=0,"",'作業C2'!AA37)</f>
        <v>0.7613</v>
      </c>
      <c r="D35" s="26">
        <f>IF('作業C2'!AB37=0,"",'作業C2'!AB37)</f>
      </c>
      <c r="E35" s="26">
        <f>IF('作業C2'!AC37=0,"",'作業C2'!AC37)</f>
      </c>
      <c r="F35" s="26">
        <f>IF('作業C2'!AD37=0,"",'作業C2'!AD37)</f>
      </c>
      <c r="G35" s="27">
        <f>IF('作業C2'!AE37=0,"",'作業C2'!AE37)</f>
      </c>
      <c r="H35" s="45">
        <f>IF('作業C2'!AF37=0,"",'作業C2'!AF37)</f>
      </c>
      <c r="I35" s="26">
        <f>IF('作業C2'!AG37=0,"",'作業C2'!AG37)</f>
      </c>
      <c r="J35" s="26">
        <f>IF('作業C2'!AH37=0,"",'作業C2'!AH37)</f>
      </c>
      <c r="K35" s="26">
        <f>IF('作業C2'!AI37=0,"",'作業C2'!AI37)</f>
      </c>
      <c r="L35" s="26">
        <f>IF('作業C2'!AJ37=0,"",'作業C2'!AJ37)</f>
        <v>37</v>
      </c>
      <c r="M35" s="26">
        <f>IF('作業C2'!AK37=0,"",'作業C2'!AK37)</f>
        <v>63</v>
      </c>
      <c r="N35" s="26">
        <f>IF('作業C2'!AL37=0,"",'作業C2'!AL37)</f>
        <v>390400</v>
      </c>
      <c r="O35" s="27">
        <f>IF('作業C2'!AM37=0,"",'作業C2'!AM37)</f>
        <v>0.76</v>
      </c>
      <c r="P35" s="45">
        <f>IF('作業C2'!AN37=0,"",'作業C2'!AN37)</f>
        <v>1.7</v>
      </c>
      <c r="Q35" s="26">
        <f>IF('作業C2'!AO37=0,"",'作業C2'!AO37)</f>
        <v>6197</v>
      </c>
      <c r="R35" s="26">
        <f>IF('作業C2'!AP37=0,"",'作業C2'!AP37)</f>
        <v>80</v>
      </c>
      <c r="S35" s="26">
        <f>IF('作業C2'!AQ37=0,"",'作業C2'!AQ37)</f>
        <v>10551</v>
      </c>
    </row>
    <row r="36" spans="1:19" ht="12.75" customHeight="1">
      <c r="A36" s="31" t="str">
        <f>IF('作業C2'!Y38=0,"",'作業C2'!Y38)</f>
        <v>その他の悪性新生物</v>
      </c>
      <c r="B36" s="26">
        <f>IF('作業C2'!Z38=0,"",'作業C2'!Z38)</f>
        <v>36</v>
      </c>
      <c r="C36" s="27">
        <f>IF('作業C2'!AA38=0,"",'作業C2'!AA38)</f>
        <v>0.7407</v>
      </c>
      <c r="D36" s="26">
        <f>IF('作業C2'!AB38=0,"",'作業C2'!AB38)</f>
        <v>6</v>
      </c>
      <c r="E36" s="26">
        <f>IF('作業C2'!AC38=0,"",'作業C2'!AC38)</f>
        <v>84</v>
      </c>
      <c r="F36" s="26">
        <f>IF('作業C2'!AD38=0,"",'作業C2'!AD38)</f>
        <v>5538622</v>
      </c>
      <c r="G36" s="27">
        <f>IF('作業C2'!AE38=0,"",'作業C2'!AE38)</f>
        <v>0.12</v>
      </c>
      <c r="H36" s="45">
        <f>IF('作業C2'!AF38=0,"",'作業C2'!AF38)</f>
        <v>14</v>
      </c>
      <c r="I36" s="26">
        <f>IF('作業C2'!AG38=0,"",'作業C2'!AG38)</f>
        <v>65936</v>
      </c>
      <c r="J36" s="26">
        <f>IF('作業C2'!AH38=0,"",'作業C2'!AH38)</f>
        <v>1140</v>
      </c>
      <c r="K36" s="26">
        <f>IF('作業C2'!AI38=0,"",'作業C2'!AI38)</f>
        <v>923104</v>
      </c>
      <c r="L36" s="26">
        <f>IF('作業C2'!AJ38=0,"",'作業C2'!AJ38)</f>
        <v>30</v>
      </c>
      <c r="M36" s="26">
        <f>IF('作業C2'!AK38=0,"",'作業C2'!AK38)</f>
        <v>50</v>
      </c>
      <c r="N36" s="26">
        <f>IF('作業C2'!AL38=0,"",'作業C2'!AL38)</f>
        <v>2901110</v>
      </c>
      <c r="O36" s="27">
        <f>IF('作業C2'!AM38=0,"",'作業C2'!AM38)</f>
        <v>0.62</v>
      </c>
      <c r="P36" s="45">
        <f>IF('作業C2'!AN38=0,"",'作業C2'!AN38)</f>
        <v>1.7</v>
      </c>
      <c r="Q36" s="26">
        <f>IF('作業C2'!AO38=0,"",'作業C2'!AO38)</f>
        <v>58022</v>
      </c>
      <c r="R36" s="26">
        <f>IF('作業C2'!AP38=0,"",'作業C2'!AP38)</f>
        <v>597</v>
      </c>
      <c r="S36" s="26">
        <f>IF('作業C2'!AQ38=0,"",'作業C2'!AQ38)</f>
        <v>96704</v>
      </c>
    </row>
    <row r="37" spans="1:19" ht="12.75" customHeight="1">
      <c r="A37" s="31" t="str">
        <f>IF('作業C2'!Y39=0,"",'作業C2'!Y39)</f>
        <v>椎間板障害</v>
      </c>
      <c r="B37" s="26">
        <f>IF('作業C2'!Z39=0,"",'作業C2'!Z39)</f>
        <v>36</v>
      </c>
      <c r="C37" s="27">
        <f>IF('作業C2'!AA39=0,"",'作業C2'!AA39)</f>
        <v>0.7407</v>
      </c>
      <c r="D37" s="26">
        <f>IF('作業C2'!AB39=0,"",'作業C2'!AB39)</f>
        <v>1</v>
      </c>
      <c r="E37" s="26">
        <f>IF('作業C2'!AC39=0,"",'作業C2'!AC39)</f>
        <v>31</v>
      </c>
      <c r="F37" s="26">
        <f>IF('作業C2'!AD39=0,"",'作業C2'!AD39)</f>
        <v>1134458</v>
      </c>
      <c r="G37" s="27">
        <f>IF('作業C2'!AE39=0,"",'作業C2'!AE39)</f>
        <v>0.02</v>
      </c>
      <c r="H37" s="45">
        <f>IF('作業C2'!AF39=0,"",'作業C2'!AF39)</f>
        <v>31</v>
      </c>
      <c r="I37" s="26">
        <f>IF('作業C2'!AG39=0,"",'作業C2'!AG39)</f>
        <v>36595</v>
      </c>
      <c r="J37" s="26">
        <f>IF('作業C2'!AH39=0,"",'作業C2'!AH39)</f>
        <v>233</v>
      </c>
      <c r="K37" s="26">
        <f>IF('作業C2'!AI39=0,"",'作業C2'!AI39)</f>
        <v>1134458</v>
      </c>
      <c r="L37" s="26">
        <f>IF('作業C2'!AJ39=0,"",'作業C2'!AJ39)</f>
        <v>35</v>
      </c>
      <c r="M37" s="26">
        <f>IF('作業C2'!AK39=0,"",'作業C2'!AK39)</f>
        <v>59</v>
      </c>
      <c r="N37" s="26">
        <f>IF('作業C2'!AL39=0,"",'作業C2'!AL39)</f>
        <v>338470</v>
      </c>
      <c r="O37" s="27">
        <f>IF('作業C2'!AM39=0,"",'作業C2'!AM39)</f>
        <v>0.72</v>
      </c>
      <c r="P37" s="45">
        <f>IF('作業C2'!AN39=0,"",'作業C2'!AN39)</f>
        <v>1.7</v>
      </c>
      <c r="Q37" s="26">
        <f>IF('作業C2'!AO39=0,"",'作業C2'!AO39)</f>
        <v>5737</v>
      </c>
      <c r="R37" s="26">
        <f>IF('作業C2'!AP39=0,"",'作業C2'!AP39)</f>
        <v>70</v>
      </c>
      <c r="S37" s="26">
        <f>IF('作業C2'!AQ39=0,"",'作業C2'!AQ39)</f>
        <v>9671</v>
      </c>
    </row>
    <row r="38" spans="1:19" ht="12.75" customHeight="1">
      <c r="A38" s="31" t="str">
        <f>IF('作業C2'!Y40=0,"",'作業C2'!Y40)</f>
        <v>急性咽頭炎及び急性扁桃炎</v>
      </c>
      <c r="B38" s="26">
        <f>IF('作業C2'!Z40=0,"",'作業C2'!Z40)</f>
        <v>35</v>
      </c>
      <c r="C38" s="27">
        <f>IF('作業C2'!AA40=0,"",'作業C2'!AA40)</f>
        <v>0.7202</v>
      </c>
      <c r="D38" s="26">
        <f>IF('作業C2'!AB40=0,"",'作業C2'!AB40)</f>
      </c>
      <c r="E38" s="26">
        <f>IF('作業C2'!AC40=0,"",'作業C2'!AC40)</f>
      </c>
      <c r="F38" s="26">
        <f>IF('作業C2'!AD40=0,"",'作業C2'!AD40)</f>
      </c>
      <c r="G38" s="27">
        <f>IF('作業C2'!AE40=0,"",'作業C2'!AE40)</f>
      </c>
      <c r="H38" s="45">
        <f>IF('作業C2'!AF40=0,"",'作業C2'!AF40)</f>
      </c>
      <c r="I38" s="26">
        <f>IF('作業C2'!AG40=0,"",'作業C2'!AG40)</f>
      </c>
      <c r="J38" s="26">
        <f>IF('作業C2'!AH40=0,"",'作業C2'!AH40)</f>
      </c>
      <c r="K38" s="26">
        <f>IF('作業C2'!AI40=0,"",'作業C2'!AI40)</f>
      </c>
      <c r="L38" s="26">
        <f>IF('作業C2'!AJ40=0,"",'作業C2'!AJ40)</f>
        <v>35</v>
      </c>
      <c r="M38" s="26">
        <f>IF('作業C2'!AK40=0,"",'作業C2'!AK40)</f>
        <v>56</v>
      </c>
      <c r="N38" s="26">
        <f>IF('作業C2'!AL40=0,"",'作業C2'!AL40)</f>
        <v>260800</v>
      </c>
      <c r="O38" s="27">
        <f>IF('作業C2'!AM40=0,"",'作業C2'!AM40)</f>
        <v>0.72</v>
      </c>
      <c r="P38" s="45">
        <f>IF('作業C2'!AN40=0,"",'作業C2'!AN40)</f>
        <v>1.6</v>
      </c>
      <c r="Q38" s="26">
        <f>IF('作業C2'!AO40=0,"",'作業C2'!AO40)</f>
        <v>4657</v>
      </c>
      <c r="R38" s="26">
        <f>IF('作業C2'!AP40=0,"",'作業C2'!AP40)</f>
        <v>54</v>
      </c>
      <c r="S38" s="26">
        <f>IF('作業C2'!AQ40=0,"",'作業C2'!AQ40)</f>
        <v>7451</v>
      </c>
    </row>
    <row r="39" spans="1:19" ht="12.75" customHeight="1">
      <c r="A39" s="31" t="str">
        <f>IF('作業C2'!Y41=0,"",'作業C2'!Y41)</f>
        <v>腰痛症及び坐骨神経痛</v>
      </c>
      <c r="B39" s="26">
        <f>IF('作業C2'!Z41=0,"",'作業C2'!Z41)</f>
        <v>34</v>
      </c>
      <c r="C39" s="27">
        <f>IF('作業C2'!AA41=0,"",'作業C2'!AA41)</f>
        <v>0.6996</v>
      </c>
      <c r="D39" s="26">
        <f>IF('作業C2'!AB41=0,"",'作業C2'!AB41)</f>
      </c>
      <c r="E39" s="26">
        <f>IF('作業C2'!AC41=0,"",'作業C2'!AC41)</f>
      </c>
      <c r="F39" s="26">
        <f>IF('作業C2'!AD41=0,"",'作業C2'!AD41)</f>
      </c>
      <c r="G39" s="27">
        <f>IF('作業C2'!AE41=0,"",'作業C2'!AE41)</f>
      </c>
      <c r="H39" s="45">
        <f>IF('作業C2'!AF41=0,"",'作業C2'!AF41)</f>
      </c>
      <c r="I39" s="26">
        <f>IF('作業C2'!AG41=0,"",'作業C2'!AG41)</f>
      </c>
      <c r="J39" s="26">
        <f>IF('作業C2'!AH41=0,"",'作業C2'!AH41)</f>
      </c>
      <c r="K39" s="26">
        <f>IF('作業C2'!AI41=0,"",'作業C2'!AI41)</f>
      </c>
      <c r="L39" s="26">
        <f>IF('作業C2'!AJ41=0,"",'作業C2'!AJ41)</f>
        <v>34</v>
      </c>
      <c r="M39" s="26">
        <f>IF('作業C2'!AK41=0,"",'作業C2'!AK41)</f>
        <v>62</v>
      </c>
      <c r="N39" s="26">
        <f>IF('作業C2'!AL41=0,"",'作業C2'!AL41)</f>
        <v>297250</v>
      </c>
      <c r="O39" s="27">
        <f>IF('作業C2'!AM41=0,"",'作業C2'!AM41)</f>
        <v>0.7</v>
      </c>
      <c r="P39" s="45">
        <f>IF('作業C2'!AN41=0,"",'作業C2'!AN41)</f>
        <v>1.8</v>
      </c>
      <c r="Q39" s="26">
        <f>IF('作業C2'!AO41=0,"",'作業C2'!AO41)</f>
        <v>4794</v>
      </c>
      <c r="R39" s="26">
        <f>IF('作業C2'!AP41=0,"",'作業C2'!AP41)</f>
        <v>61</v>
      </c>
      <c r="S39" s="26">
        <f>IF('作業C2'!AQ41=0,"",'作業C2'!AQ41)</f>
        <v>8743</v>
      </c>
    </row>
    <row r="40" spans="1:19" ht="12.75" customHeight="1">
      <c r="A40" s="31" t="str">
        <f>IF('作業C2'!Y42=0,"",'作業C2'!Y42)</f>
        <v>結膜炎</v>
      </c>
      <c r="B40" s="26">
        <f>IF('作業C2'!Z42=0,"",'作業C2'!Z42)</f>
        <v>33</v>
      </c>
      <c r="C40" s="27">
        <f>IF('作業C2'!AA42=0,"",'作業C2'!AA42)</f>
        <v>0.679</v>
      </c>
      <c r="D40" s="26">
        <f>IF('作業C2'!AB42=0,"",'作業C2'!AB42)</f>
      </c>
      <c r="E40" s="26">
        <f>IF('作業C2'!AC42=0,"",'作業C2'!AC42)</f>
      </c>
      <c r="F40" s="26">
        <f>IF('作業C2'!AD42=0,"",'作業C2'!AD42)</f>
      </c>
      <c r="G40" s="27">
        <f>IF('作業C2'!AE42=0,"",'作業C2'!AE42)</f>
      </c>
      <c r="H40" s="45">
        <f>IF('作業C2'!AF42=0,"",'作業C2'!AF42)</f>
      </c>
      <c r="I40" s="26">
        <f>IF('作業C2'!AG42=0,"",'作業C2'!AG42)</f>
      </c>
      <c r="J40" s="26">
        <f>IF('作業C2'!AH42=0,"",'作業C2'!AH42)</f>
      </c>
      <c r="K40" s="26">
        <f>IF('作業C2'!AI42=0,"",'作業C2'!AI42)</f>
      </c>
      <c r="L40" s="26">
        <f>IF('作業C2'!AJ42=0,"",'作業C2'!AJ42)</f>
        <v>33</v>
      </c>
      <c r="M40" s="26">
        <f>IF('作業C2'!AK42=0,"",'作業C2'!AK42)</f>
        <v>46</v>
      </c>
      <c r="N40" s="26">
        <f>IF('作業C2'!AL42=0,"",'作業C2'!AL42)</f>
        <v>258280</v>
      </c>
      <c r="O40" s="27">
        <f>IF('作業C2'!AM42=0,"",'作業C2'!AM42)</f>
        <v>0.68</v>
      </c>
      <c r="P40" s="45">
        <f>IF('作業C2'!AN42=0,"",'作業C2'!AN42)</f>
        <v>1.4</v>
      </c>
      <c r="Q40" s="26">
        <f>IF('作業C2'!AO42=0,"",'作業C2'!AO42)</f>
        <v>5615</v>
      </c>
      <c r="R40" s="26">
        <f>IF('作業C2'!AP42=0,"",'作業C2'!AP42)</f>
        <v>53</v>
      </c>
      <c r="S40" s="26">
        <f>IF('作業C2'!AQ42=0,"",'作業C2'!AQ42)</f>
        <v>7827</v>
      </c>
    </row>
    <row r="41" spans="1:19" ht="12.75" customHeight="1">
      <c r="A41" s="31" t="str">
        <f>IF('作業C2'!Y43=0,"",'作業C2'!Y43)</f>
        <v>胃潰瘍及び十二指腸潰瘍</v>
      </c>
      <c r="B41" s="26">
        <f>IF('作業C2'!Z43=0,"",'作業C2'!Z43)</f>
        <v>31</v>
      </c>
      <c r="C41" s="27">
        <f>IF('作業C2'!AA43=0,"",'作業C2'!AA43)</f>
        <v>0.6379</v>
      </c>
      <c r="D41" s="26">
        <f>IF('作業C2'!AB43=0,"",'作業C2'!AB43)</f>
      </c>
      <c r="E41" s="26">
        <f>IF('作業C2'!AC43=0,"",'作業C2'!AC43)</f>
      </c>
      <c r="F41" s="26">
        <f>IF('作業C2'!AD43=0,"",'作業C2'!AD43)</f>
      </c>
      <c r="G41" s="27">
        <f>IF('作業C2'!AE43=0,"",'作業C2'!AE43)</f>
      </c>
      <c r="H41" s="45">
        <f>IF('作業C2'!AF43=0,"",'作業C2'!AF43)</f>
      </c>
      <c r="I41" s="26">
        <f>IF('作業C2'!AG43=0,"",'作業C2'!AG43)</f>
      </c>
      <c r="J41" s="26">
        <f>IF('作業C2'!AH43=0,"",'作業C2'!AH43)</f>
      </c>
      <c r="K41" s="26">
        <f>IF('作業C2'!AI43=0,"",'作業C2'!AI43)</f>
      </c>
      <c r="L41" s="26">
        <f>IF('作業C2'!AJ43=0,"",'作業C2'!AJ43)</f>
        <v>31</v>
      </c>
      <c r="M41" s="26">
        <f>IF('作業C2'!AK43=0,"",'作業C2'!AK43)</f>
        <v>49</v>
      </c>
      <c r="N41" s="26">
        <f>IF('作業C2'!AL43=0,"",'作業C2'!AL43)</f>
        <v>350180</v>
      </c>
      <c r="O41" s="27">
        <f>IF('作業C2'!AM43=0,"",'作業C2'!AM43)</f>
        <v>0.64</v>
      </c>
      <c r="P41" s="45">
        <f>IF('作業C2'!AN43=0,"",'作業C2'!AN43)</f>
        <v>1.6</v>
      </c>
      <c r="Q41" s="26">
        <f>IF('作業C2'!AO43=0,"",'作業C2'!AO43)</f>
        <v>7147</v>
      </c>
      <c r="R41" s="26">
        <f>IF('作業C2'!AP43=0,"",'作業C2'!AP43)</f>
        <v>72</v>
      </c>
      <c r="S41" s="26">
        <f>IF('作業C2'!AQ43=0,"",'作業C2'!AQ43)</f>
        <v>11296</v>
      </c>
    </row>
    <row r="42" spans="1:19" ht="12.75" customHeight="1">
      <c r="A42" s="31" t="str">
        <f>IF('作業C2'!Y44=0,"",'作業C2'!Y44)</f>
        <v>腸管感染症</v>
      </c>
      <c r="B42" s="26">
        <f>IF('作業C2'!Z44=0,"",'作業C2'!Z44)</f>
        <v>30</v>
      </c>
      <c r="C42" s="27">
        <f>IF('作業C2'!AA44=0,"",'作業C2'!AA44)</f>
        <v>0.6173</v>
      </c>
      <c r="D42" s="26">
        <f>IF('作業C2'!AB44=0,"",'作業C2'!AB44)</f>
      </c>
      <c r="E42" s="26">
        <f>IF('作業C2'!AC44=0,"",'作業C2'!AC44)</f>
      </c>
      <c r="F42" s="26">
        <f>IF('作業C2'!AD44=0,"",'作業C2'!AD44)</f>
      </c>
      <c r="G42" s="27">
        <f>IF('作業C2'!AE44=0,"",'作業C2'!AE44)</f>
      </c>
      <c r="H42" s="45">
        <f>IF('作業C2'!AF44=0,"",'作業C2'!AF44)</f>
      </c>
      <c r="I42" s="26">
        <f>IF('作業C2'!AG44=0,"",'作業C2'!AG44)</f>
      </c>
      <c r="J42" s="26">
        <f>IF('作業C2'!AH44=0,"",'作業C2'!AH44)</f>
      </c>
      <c r="K42" s="26">
        <f>IF('作業C2'!AI44=0,"",'作業C2'!AI44)</f>
      </c>
      <c r="L42" s="26">
        <f>IF('作業C2'!AJ44=0,"",'作業C2'!AJ44)</f>
        <v>30</v>
      </c>
      <c r="M42" s="26">
        <f>IF('作業C2'!AK44=0,"",'作業C2'!AK44)</f>
        <v>39</v>
      </c>
      <c r="N42" s="26">
        <f>IF('作業C2'!AL44=0,"",'作業C2'!AL44)</f>
        <v>324600</v>
      </c>
      <c r="O42" s="27">
        <f>IF('作業C2'!AM44=0,"",'作業C2'!AM44)</f>
        <v>0.62</v>
      </c>
      <c r="P42" s="45">
        <f>IF('作業C2'!AN44=0,"",'作業C2'!AN44)</f>
        <v>1.3</v>
      </c>
      <c r="Q42" s="26">
        <f>IF('作業C2'!AO44=0,"",'作業C2'!AO44)</f>
        <v>8323</v>
      </c>
      <c r="R42" s="26">
        <f>IF('作業C2'!AP44=0,"",'作業C2'!AP44)</f>
        <v>67</v>
      </c>
      <c r="S42" s="26">
        <f>IF('作業C2'!AQ44=0,"",'作業C2'!AQ44)</f>
        <v>10820</v>
      </c>
    </row>
    <row r="43" spans="1:19" ht="12.75" customHeight="1">
      <c r="A43" s="31" t="str">
        <f>IF('作業C2'!Y45=0,"",'作業C2'!Y45)</f>
        <v>てんかん</v>
      </c>
      <c r="B43" s="26">
        <f>IF('作業C2'!Z45=0,"",'作業C2'!Z45)</f>
        <v>28</v>
      </c>
      <c r="C43" s="27">
        <f>IF('作業C2'!AA45=0,"",'作業C2'!AA45)</f>
        <v>0.5761</v>
      </c>
      <c r="D43" s="26">
        <f>IF('作業C2'!AB45=0,"",'作業C2'!AB45)</f>
        <v>1</v>
      </c>
      <c r="E43" s="26">
        <f>IF('作業C2'!AC45=0,"",'作業C2'!AC45)</f>
        <v>31</v>
      </c>
      <c r="F43" s="26">
        <f>IF('作業C2'!AD45=0,"",'作業C2'!AD45)</f>
        <v>719980</v>
      </c>
      <c r="G43" s="27">
        <f>IF('作業C2'!AE45=0,"",'作業C2'!AE45)</f>
        <v>0.02</v>
      </c>
      <c r="H43" s="45">
        <f>IF('作業C2'!AF45=0,"",'作業C2'!AF45)</f>
        <v>31</v>
      </c>
      <c r="I43" s="26">
        <f>IF('作業C2'!AG45=0,"",'作業C2'!AG45)</f>
        <v>23225</v>
      </c>
      <c r="J43" s="26">
        <f>IF('作業C2'!AH45=0,"",'作業C2'!AH45)</f>
        <v>148</v>
      </c>
      <c r="K43" s="26">
        <f>IF('作業C2'!AI45=0,"",'作業C2'!AI45)</f>
        <v>719980</v>
      </c>
      <c r="L43" s="26">
        <f>IF('作業C2'!AJ45=0,"",'作業C2'!AJ45)</f>
        <v>27</v>
      </c>
      <c r="M43" s="26">
        <f>IF('作業C2'!AK45=0,"",'作業C2'!AK45)</f>
        <v>34</v>
      </c>
      <c r="N43" s="26">
        <f>IF('作業C2'!AL45=0,"",'作業C2'!AL45)</f>
        <v>153210</v>
      </c>
      <c r="O43" s="27">
        <f>IF('作業C2'!AM45=0,"",'作業C2'!AM45)</f>
        <v>0.56</v>
      </c>
      <c r="P43" s="45">
        <f>IF('作業C2'!AN45=0,"",'作業C2'!AN45)</f>
        <v>1.3</v>
      </c>
      <c r="Q43" s="26">
        <f>IF('作業C2'!AO45=0,"",'作業C2'!AO45)</f>
        <v>4506</v>
      </c>
      <c r="R43" s="26">
        <f>IF('作業C2'!AP45=0,"",'作業C2'!AP45)</f>
        <v>32</v>
      </c>
      <c r="S43" s="26">
        <f>IF('作業C2'!AQ45=0,"",'作業C2'!AQ45)</f>
        <v>5674</v>
      </c>
    </row>
    <row r="44" spans="1:19" ht="12.75" customHeight="1">
      <c r="A44" s="31" t="str">
        <f>IF('作業C2'!Y46=0,"",'作業C2'!Y46)</f>
        <v>頚腕症候群</v>
      </c>
      <c r="B44" s="26">
        <f>IF('作業C2'!Z46=0,"",'作業C2'!Z46)</f>
        <v>26</v>
      </c>
      <c r="C44" s="27">
        <f>IF('作業C2'!AA46=0,"",'作業C2'!AA46)</f>
        <v>0.535</v>
      </c>
      <c r="D44" s="26">
        <f>IF('作業C2'!AB46=0,"",'作業C2'!AB46)</f>
      </c>
      <c r="E44" s="26">
        <f>IF('作業C2'!AC46=0,"",'作業C2'!AC46)</f>
      </c>
      <c r="F44" s="26">
        <f>IF('作業C2'!AD46=0,"",'作業C2'!AD46)</f>
      </c>
      <c r="G44" s="27">
        <f>IF('作業C2'!AE46=0,"",'作業C2'!AE46)</f>
      </c>
      <c r="H44" s="45">
        <f>IF('作業C2'!AF46=0,"",'作業C2'!AF46)</f>
      </c>
      <c r="I44" s="26">
        <f>IF('作業C2'!AG46=0,"",'作業C2'!AG46)</f>
      </c>
      <c r="J44" s="26">
        <f>IF('作業C2'!AH46=0,"",'作業C2'!AH46)</f>
      </c>
      <c r="K44" s="26">
        <f>IF('作業C2'!AI46=0,"",'作業C2'!AI46)</f>
      </c>
      <c r="L44" s="26">
        <f>IF('作業C2'!AJ46=0,"",'作業C2'!AJ46)</f>
        <v>26</v>
      </c>
      <c r="M44" s="26">
        <f>IF('作業C2'!AK46=0,"",'作業C2'!AK46)</f>
        <v>49</v>
      </c>
      <c r="N44" s="26">
        <f>IF('作業C2'!AL46=0,"",'作業C2'!AL46)</f>
        <v>171220</v>
      </c>
      <c r="O44" s="27">
        <f>IF('作業C2'!AM46=0,"",'作業C2'!AM46)</f>
        <v>0.53</v>
      </c>
      <c r="P44" s="45">
        <f>IF('作業C2'!AN46=0,"",'作業C2'!AN46)</f>
        <v>1.9</v>
      </c>
      <c r="Q44" s="26">
        <f>IF('作業C2'!AO46=0,"",'作業C2'!AO46)</f>
        <v>3494</v>
      </c>
      <c r="R44" s="26">
        <f>IF('作業C2'!AP46=0,"",'作業C2'!AP46)</f>
        <v>35</v>
      </c>
      <c r="S44" s="26">
        <f>IF('作業C2'!AQ46=0,"",'作業C2'!AQ46)</f>
        <v>6585</v>
      </c>
    </row>
    <row r="45" spans="1:19" ht="12.75" customHeight="1">
      <c r="A45" s="28" t="str">
        <f>IF('作業C2'!Y47=0,"",'作業C2'!Y47)</f>
        <v>骨折</v>
      </c>
      <c r="B45" s="29">
        <f>IF('作業C2'!Z47=0,"",'作業C2'!Z47)</f>
        <v>25</v>
      </c>
      <c r="C45" s="30">
        <f>IF('作業C2'!AA47=0,"",'作業C2'!AA47)</f>
        <v>0.5144</v>
      </c>
      <c r="D45" s="29">
        <f>IF('作業C2'!AB47=0,"",'作業C2'!AB47)</f>
        <v>6</v>
      </c>
      <c r="E45" s="29">
        <f>IF('作業C2'!AC47=0,"",'作業C2'!AC47)</f>
        <v>85</v>
      </c>
      <c r="F45" s="29">
        <f>IF('作業C2'!AD47=0,"",'作業C2'!AD47)</f>
        <v>3251062</v>
      </c>
      <c r="G45" s="30">
        <f>IF('作業C2'!AE47=0,"",'作業C2'!AE47)</f>
        <v>0.12</v>
      </c>
      <c r="H45" s="46">
        <f>IF('作業C2'!AF47=0,"",'作業C2'!AF47)</f>
        <v>14.2</v>
      </c>
      <c r="I45" s="29">
        <f>IF('作業C2'!AG47=0,"",'作業C2'!AG47)</f>
        <v>38248</v>
      </c>
      <c r="J45" s="29">
        <f>IF('作業C2'!AH47=0,"",'作業C2'!AH47)</f>
        <v>669</v>
      </c>
      <c r="K45" s="29">
        <f>IF('作業C2'!AI47=0,"",'作業C2'!AI47)</f>
        <v>541844</v>
      </c>
      <c r="L45" s="29">
        <f>IF('作業C2'!AJ47=0,"",'作業C2'!AJ47)</f>
        <v>19</v>
      </c>
      <c r="M45" s="29">
        <f>IF('作業C2'!AK47=0,"",'作業C2'!AK47)</f>
        <v>37</v>
      </c>
      <c r="N45" s="29">
        <f>IF('作業C2'!AL47=0,"",'作業C2'!AL47)</f>
        <v>295060</v>
      </c>
      <c r="O45" s="30">
        <f>IF('作業C2'!AM47=0,"",'作業C2'!AM47)</f>
        <v>0.39</v>
      </c>
      <c r="P45" s="46">
        <f>IF('作業C2'!AN47=0,"",'作業C2'!AN47)</f>
        <v>1.9</v>
      </c>
      <c r="Q45" s="29">
        <f>IF('作業C2'!AO47=0,"",'作業C2'!AO47)</f>
        <v>7975</v>
      </c>
      <c r="R45" s="29">
        <f>IF('作業C2'!AP47=0,"",'作業C2'!AP47)</f>
        <v>61</v>
      </c>
      <c r="S45" s="29">
        <f>IF('作業C2'!AQ47=0,"",'作業C2'!AQ47)</f>
        <v>15529</v>
      </c>
    </row>
    <row r="46" spans="1:19" ht="12.75" customHeight="1">
      <c r="A46" s="28" t="str">
        <f>IF('作業C2'!Y48=0,"",'作業C2'!Y48)</f>
        <v>真菌症</v>
      </c>
      <c r="B46" s="29">
        <f>IF('作業C2'!Z48=0,"",'作業C2'!Z48)</f>
        <v>23</v>
      </c>
      <c r="C46" s="30">
        <f>IF('作業C2'!AA48=0,"",'作業C2'!AA48)</f>
        <v>0.4733</v>
      </c>
      <c r="D46" s="29">
        <f>IF('作業C2'!AB48=0,"",'作業C2'!AB48)</f>
      </c>
      <c r="E46" s="29">
        <f>IF('作業C2'!AC48=0,"",'作業C2'!AC48)</f>
      </c>
      <c r="F46" s="29">
        <f>IF('作業C2'!AD48=0,"",'作業C2'!AD48)</f>
      </c>
      <c r="G46" s="30">
        <f>IF('作業C2'!AE48=0,"",'作業C2'!AE48)</f>
      </c>
      <c r="H46" s="46">
        <f>IF('作業C2'!AF48=0,"",'作業C2'!AF48)</f>
      </c>
      <c r="I46" s="29">
        <f>IF('作業C2'!AG48=0,"",'作業C2'!AG48)</f>
      </c>
      <c r="J46" s="29">
        <f>IF('作業C2'!AH48=0,"",'作業C2'!AH48)</f>
      </c>
      <c r="K46" s="29">
        <f>IF('作業C2'!AI48=0,"",'作業C2'!AI48)</f>
      </c>
      <c r="L46" s="29">
        <f>IF('作業C2'!AJ48=0,"",'作業C2'!AJ48)</f>
        <v>23</v>
      </c>
      <c r="M46" s="29">
        <f>IF('作業C2'!AK48=0,"",'作業C2'!AK48)</f>
        <v>35</v>
      </c>
      <c r="N46" s="29">
        <f>IF('作業C2'!AL48=0,"",'作業C2'!AL48)</f>
        <v>142360</v>
      </c>
      <c r="O46" s="30">
        <f>IF('作業C2'!AM48=0,"",'作業C2'!AM48)</f>
        <v>0.47</v>
      </c>
      <c r="P46" s="46">
        <f>IF('作業C2'!AN48=0,"",'作業C2'!AN48)</f>
        <v>1.5</v>
      </c>
      <c r="Q46" s="29">
        <f>IF('作業C2'!AO48=0,"",'作業C2'!AO48)</f>
        <v>4067</v>
      </c>
      <c r="R46" s="29">
        <f>IF('作業C2'!AP48=0,"",'作業C2'!AP48)</f>
        <v>29</v>
      </c>
      <c r="S46" s="29">
        <f>IF('作業C2'!AQ48=0,"",'作業C2'!AQ48)</f>
        <v>6190</v>
      </c>
    </row>
    <row r="47" spans="1:19" ht="12.75" customHeight="1">
      <c r="A47" s="28" t="str">
        <f>IF('作業C2'!Y49=0,"",'作業C2'!Y49)</f>
        <v>良性新生物及びその他の新生物</v>
      </c>
      <c r="B47" s="29">
        <f>IF('作業C2'!Z49=0,"",'作業C2'!Z49)</f>
        <v>22</v>
      </c>
      <c r="C47" s="30">
        <f>IF('作業C2'!AA49=0,"",'作業C2'!AA49)</f>
        <v>0.4527</v>
      </c>
      <c r="D47" s="29">
        <f>IF('作業C2'!AB49=0,"",'作業C2'!AB49)</f>
      </c>
      <c r="E47" s="29">
        <f>IF('作業C2'!AC49=0,"",'作業C2'!AC49)</f>
      </c>
      <c r="F47" s="29">
        <f>IF('作業C2'!AD49=0,"",'作業C2'!AD49)</f>
      </c>
      <c r="G47" s="30">
        <f>IF('作業C2'!AE49=0,"",'作業C2'!AE49)</f>
      </c>
      <c r="H47" s="46">
        <f>IF('作業C2'!AF49=0,"",'作業C2'!AF49)</f>
      </c>
      <c r="I47" s="29">
        <f>IF('作業C2'!AG49=0,"",'作業C2'!AG49)</f>
      </c>
      <c r="J47" s="29">
        <f>IF('作業C2'!AH49=0,"",'作業C2'!AH49)</f>
      </c>
      <c r="K47" s="29">
        <f>IF('作業C2'!AI49=0,"",'作業C2'!AI49)</f>
      </c>
      <c r="L47" s="29">
        <f>IF('作業C2'!AJ49=0,"",'作業C2'!AJ49)</f>
        <v>22</v>
      </c>
      <c r="M47" s="29">
        <f>IF('作業C2'!AK49=0,"",'作業C2'!AK49)</f>
        <v>25</v>
      </c>
      <c r="N47" s="29">
        <f>IF('作業C2'!AL49=0,"",'作業C2'!AL49)</f>
        <v>249700</v>
      </c>
      <c r="O47" s="30">
        <f>IF('作業C2'!AM49=0,"",'作業C2'!AM49)</f>
        <v>0.45</v>
      </c>
      <c r="P47" s="46">
        <f>IF('作業C2'!AN49=0,"",'作業C2'!AN49)</f>
        <v>1.1</v>
      </c>
      <c r="Q47" s="29">
        <f>IF('作業C2'!AO49=0,"",'作業C2'!AO49)</f>
        <v>9988</v>
      </c>
      <c r="R47" s="29">
        <f>IF('作業C2'!AP49=0,"",'作業C2'!AP49)</f>
        <v>51</v>
      </c>
      <c r="S47" s="29">
        <f>IF('作業C2'!AQ49=0,"",'作業C2'!AQ49)</f>
        <v>11350</v>
      </c>
    </row>
    <row r="48" spans="1:19" ht="12.75" customHeight="1">
      <c r="A48" s="28" t="str">
        <f>IF('作業C2'!Y50=0,"",'作業C2'!Y50)</f>
        <v>骨の密度及び構造の障害</v>
      </c>
      <c r="B48" s="29">
        <f>IF('作業C2'!Z50=0,"",'作業C2'!Z50)</f>
        <v>21</v>
      </c>
      <c r="C48" s="30">
        <f>IF('作業C2'!AA50=0,"",'作業C2'!AA50)</f>
        <v>0.4321</v>
      </c>
      <c r="D48" s="29">
        <f>IF('作業C2'!AB50=0,"",'作業C2'!AB50)</f>
      </c>
      <c r="E48" s="29">
        <f>IF('作業C2'!AC50=0,"",'作業C2'!AC50)</f>
      </c>
      <c r="F48" s="29">
        <f>IF('作業C2'!AD50=0,"",'作業C2'!AD50)</f>
      </c>
      <c r="G48" s="30">
        <f>IF('作業C2'!AE50=0,"",'作業C2'!AE50)</f>
      </c>
      <c r="H48" s="46">
        <f>IF('作業C2'!AF50=0,"",'作業C2'!AF50)</f>
      </c>
      <c r="I48" s="29">
        <f>IF('作業C2'!AG50=0,"",'作業C2'!AG50)</f>
      </c>
      <c r="J48" s="29">
        <f>IF('作業C2'!AH50=0,"",'作業C2'!AH50)</f>
      </c>
      <c r="K48" s="29">
        <f>IF('作業C2'!AI50=0,"",'作業C2'!AI50)</f>
      </c>
      <c r="L48" s="29">
        <f>IF('作業C2'!AJ50=0,"",'作業C2'!AJ50)</f>
        <v>21</v>
      </c>
      <c r="M48" s="29">
        <f>IF('作業C2'!AK50=0,"",'作業C2'!AK50)</f>
        <v>35</v>
      </c>
      <c r="N48" s="29">
        <f>IF('作業C2'!AL50=0,"",'作業C2'!AL50)</f>
        <v>345670</v>
      </c>
      <c r="O48" s="30">
        <f>IF('作業C2'!AM50=0,"",'作業C2'!AM50)</f>
        <v>0.43</v>
      </c>
      <c r="P48" s="46">
        <f>IF('作業C2'!AN50=0,"",'作業C2'!AN50)</f>
        <v>1.7</v>
      </c>
      <c r="Q48" s="29">
        <f>IF('作業C2'!AO50=0,"",'作業C2'!AO50)</f>
        <v>9876</v>
      </c>
      <c r="R48" s="29">
        <f>IF('作業C2'!AP50=0,"",'作業C2'!AP50)</f>
        <v>71</v>
      </c>
      <c r="S48" s="29">
        <f>IF('作業C2'!AQ50=0,"",'作業C2'!AQ50)</f>
        <v>16460</v>
      </c>
    </row>
    <row r="49" spans="1:19" ht="12.75" customHeight="1">
      <c r="A49" s="28" t="str">
        <f>IF('作業C2'!Y51=0,"",'作業C2'!Y51)</f>
        <v>皮膚および粘膜の病変を伴うウィルス疾患</v>
      </c>
      <c r="B49" s="29">
        <f>IF('作業C2'!Z51=0,"",'作業C2'!Z51)</f>
        <v>19</v>
      </c>
      <c r="C49" s="30">
        <f>IF('作業C2'!AA51=0,"",'作業C2'!AA51)</f>
        <v>0.3909</v>
      </c>
      <c r="D49" s="29">
        <f>IF('作業C2'!AB51=0,"",'作業C2'!AB51)</f>
      </c>
      <c r="E49" s="29">
        <f>IF('作業C2'!AC51=0,"",'作業C2'!AC51)</f>
      </c>
      <c r="F49" s="29">
        <f>IF('作業C2'!AD51=0,"",'作業C2'!AD51)</f>
      </c>
      <c r="G49" s="30">
        <f>IF('作業C2'!AE51=0,"",'作業C2'!AE51)</f>
      </c>
      <c r="H49" s="46">
        <f>IF('作業C2'!AF51=0,"",'作業C2'!AF51)</f>
      </c>
      <c r="I49" s="29">
        <f>IF('作業C2'!AG51=0,"",'作業C2'!AG51)</f>
      </c>
      <c r="J49" s="29">
        <f>IF('作業C2'!AH51=0,"",'作業C2'!AH51)</f>
      </c>
      <c r="K49" s="29">
        <f>IF('作業C2'!AI51=0,"",'作業C2'!AI51)</f>
      </c>
      <c r="L49" s="29">
        <f>IF('作業C2'!AJ51=0,"",'作業C2'!AJ51)</f>
        <v>19</v>
      </c>
      <c r="M49" s="29">
        <f>IF('作業C2'!AK51=0,"",'作業C2'!AK51)</f>
        <v>36</v>
      </c>
      <c r="N49" s="29">
        <f>IF('作業C2'!AL51=0,"",'作業C2'!AL51)</f>
        <v>143350</v>
      </c>
      <c r="O49" s="30">
        <f>IF('作業C2'!AM51=0,"",'作業C2'!AM51)</f>
        <v>0.39</v>
      </c>
      <c r="P49" s="46">
        <f>IF('作業C2'!AN51=0,"",'作業C2'!AN51)</f>
        <v>1.9</v>
      </c>
      <c r="Q49" s="29">
        <f>IF('作業C2'!AO51=0,"",'作業C2'!AO51)</f>
        <v>3982</v>
      </c>
      <c r="R49" s="29">
        <f>IF('作業C2'!AP51=0,"",'作業C2'!AP51)</f>
        <v>29</v>
      </c>
      <c r="S49" s="29">
        <f>IF('作業C2'!AQ51=0,"",'作業C2'!AQ51)</f>
        <v>7545</v>
      </c>
    </row>
    <row r="50" spans="1:19" ht="12.75" customHeight="1">
      <c r="A50" s="28" t="str">
        <f>IF('作業C2'!Y52=0,"",'作業C2'!Y52)</f>
        <v>慢性肝炎（アルコール性のものを除く）</v>
      </c>
      <c r="B50" s="29">
        <f>IF('作業C2'!Z52=0,"",'作業C2'!Z52)</f>
        <v>19</v>
      </c>
      <c r="C50" s="30">
        <f>IF('作業C2'!AA52=0,"",'作業C2'!AA52)</f>
        <v>0.3909</v>
      </c>
      <c r="D50" s="29">
        <f>IF('作業C2'!AB52=0,"",'作業C2'!AB52)</f>
      </c>
      <c r="E50" s="29">
        <f>IF('作業C2'!AC52=0,"",'作業C2'!AC52)</f>
      </c>
      <c r="F50" s="29">
        <f>IF('作業C2'!AD52=0,"",'作業C2'!AD52)</f>
      </c>
      <c r="G50" s="30">
        <f>IF('作業C2'!AE52=0,"",'作業C2'!AE52)</f>
      </c>
      <c r="H50" s="46">
        <f>IF('作業C2'!AF52=0,"",'作業C2'!AF52)</f>
      </c>
      <c r="I50" s="29">
        <f>IF('作業C2'!AG52=0,"",'作業C2'!AG52)</f>
      </c>
      <c r="J50" s="29">
        <f>IF('作業C2'!AH52=0,"",'作業C2'!AH52)</f>
      </c>
      <c r="K50" s="29">
        <f>IF('作業C2'!AI52=0,"",'作業C2'!AI52)</f>
      </c>
      <c r="L50" s="29">
        <f>IF('作業C2'!AJ52=0,"",'作業C2'!AJ52)</f>
        <v>19</v>
      </c>
      <c r="M50" s="29">
        <f>IF('作業C2'!AK52=0,"",'作業C2'!AK52)</f>
        <v>30</v>
      </c>
      <c r="N50" s="29">
        <f>IF('作業C2'!AL52=0,"",'作業C2'!AL52)</f>
        <v>204760</v>
      </c>
      <c r="O50" s="30">
        <f>IF('作業C2'!AM52=0,"",'作業C2'!AM52)</f>
        <v>0.39</v>
      </c>
      <c r="P50" s="46">
        <f>IF('作業C2'!AN52=0,"",'作業C2'!AN52)</f>
        <v>1.6</v>
      </c>
      <c r="Q50" s="29">
        <f>IF('作業C2'!AO52=0,"",'作業C2'!AO52)</f>
        <v>6825</v>
      </c>
      <c r="R50" s="29">
        <f>IF('作業C2'!AP52=0,"",'作業C2'!AP52)</f>
        <v>42</v>
      </c>
      <c r="S50" s="29">
        <f>IF('作業C2'!AQ52=0,"",'作業C2'!AQ52)</f>
        <v>10777</v>
      </c>
    </row>
    <row r="51" spans="1:19" ht="12.75" customHeight="1">
      <c r="A51" s="28" t="str">
        <f>IF('作業C2'!Y53=0,"",'作業C2'!Y53)</f>
        <v>腎不全</v>
      </c>
      <c r="B51" s="29">
        <f>IF('作業C2'!Z53=0,"",'作業C2'!Z53)</f>
        <v>19</v>
      </c>
      <c r="C51" s="30">
        <f>IF('作業C2'!AA53=0,"",'作業C2'!AA53)</f>
        <v>0.3909</v>
      </c>
      <c r="D51" s="29">
        <f>IF('作業C2'!AB53=0,"",'作業C2'!AB53)</f>
      </c>
      <c r="E51" s="29">
        <f>IF('作業C2'!AC53=0,"",'作業C2'!AC53)</f>
      </c>
      <c r="F51" s="29">
        <f>IF('作業C2'!AD53=0,"",'作業C2'!AD53)</f>
      </c>
      <c r="G51" s="30">
        <f>IF('作業C2'!AE53=0,"",'作業C2'!AE53)</f>
      </c>
      <c r="H51" s="46">
        <f>IF('作業C2'!AF53=0,"",'作業C2'!AF53)</f>
      </c>
      <c r="I51" s="29">
        <f>IF('作業C2'!AG53=0,"",'作業C2'!AG53)</f>
      </c>
      <c r="J51" s="29">
        <f>IF('作業C2'!AH53=0,"",'作業C2'!AH53)</f>
      </c>
      <c r="K51" s="29">
        <f>IF('作業C2'!AI53=0,"",'作業C2'!AI53)</f>
      </c>
      <c r="L51" s="29">
        <f>IF('作業C2'!AJ53=0,"",'作業C2'!AJ53)</f>
        <v>19</v>
      </c>
      <c r="M51" s="29">
        <f>IF('作業C2'!AK53=0,"",'作業C2'!AK53)</f>
        <v>194</v>
      </c>
      <c r="N51" s="29">
        <f>IF('作業C2'!AL53=0,"",'作業C2'!AL53)</f>
        <v>5577660</v>
      </c>
      <c r="O51" s="30">
        <f>IF('作業C2'!AM53=0,"",'作業C2'!AM53)</f>
        <v>0.39</v>
      </c>
      <c r="P51" s="46">
        <f>IF('作業C2'!AN53=0,"",'作業C2'!AN53)</f>
        <v>10.2</v>
      </c>
      <c r="Q51" s="29">
        <f>IF('作業C2'!AO53=0,"",'作業C2'!AO53)</f>
        <v>28751</v>
      </c>
      <c r="R51" s="29">
        <f>IF('作業C2'!AP53=0,"",'作業C2'!AP53)</f>
        <v>1148</v>
      </c>
      <c r="S51" s="29">
        <f>IF('作業C2'!AQ53=0,"",'作業C2'!AQ53)</f>
        <v>293561</v>
      </c>
    </row>
    <row r="52" spans="1:19" ht="12.75" customHeight="1">
      <c r="A52" s="28" t="str">
        <f>IF('作業C2'!Y54=0,"",'作業C2'!Y54)</f>
        <v>その他の腎尿路系疾患</v>
      </c>
      <c r="B52" s="29">
        <f>IF('作業C2'!Z54=0,"",'作業C2'!Z54)</f>
        <v>19</v>
      </c>
      <c r="C52" s="30">
        <f>IF('作業C2'!AA54=0,"",'作業C2'!AA54)</f>
        <v>0.3909</v>
      </c>
      <c r="D52" s="29">
        <f>IF('作業C2'!AB54=0,"",'作業C2'!AB54)</f>
        <v>1</v>
      </c>
      <c r="E52" s="29">
        <f>IF('作業C2'!AC54=0,"",'作業C2'!AC54)</f>
        <v>5</v>
      </c>
      <c r="F52" s="29">
        <f>IF('作業C2'!AD54=0,"",'作業C2'!AD54)</f>
        <v>230920</v>
      </c>
      <c r="G52" s="30">
        <f>IF('作業C2'!AE54=0,"",'作業C2'!AE54)</f>
        <v>0.02</v>
      </c>
      <c r="H52" s="46">
        <f>IF('作業C2'!AF54=0,"",'作業C2'!AF54)</f>
        <v>5</v>
      </c>
      <c r="I52" s="29">
        <f>IF('作業C2'!AG54=0,"",'作業C2'!AG54)</f>
        <v>46184</v>
      </c>
      <c r="J52" s="29">
        <f>IF('作業C2'!AH54=0,"",'作業C2'!AH54)</f>
        <v>48</v>
      </c>
      <c r="K52" s="29">
        <f>IF('作業C2'!AI54=0,"",'作業C2'!AI54)</f>
        <v>230920</v>
      </c>
      <c r="L52" s="29">
        <f>IF('作業C2'!AJ54=0,"",'作業C2'!AJ54)</f>
        <v>18</v>
      </c>
      <c r="M52" s="29">
        <f>IF('作業C2'!AK54=0,"",'作業C2'!AK54)</f>
        <v>23</v>
      </c>
      <c r="N52" s="29">
        <f>IF('作業C2'!AL54=0,"",'作業C2'!AL54)</f>
        <v>202820</v>
      </c>
      <c r="O52" s="30">
        <f>IF('作業C2'!AM54=0,"",'作業C2'!AM54)</f>
        <v>0.37</v>
      </c>
      <c r="P52" s="46">
        <f>IF('作業C2'!AN54=0,"",'作業C2'!AN54)</f>
        <v>1.3</v>
      </c>
      <c r="Q52" s="29">
        <f>IF('作業C2'!AO54=0,"",'作業C2'!AO54)</f>
        <v>8818</v>
      </c>
      <c r="R52" s="29">
        <f>IF('作業C2'!AP54=0,"",'作業C2'!AP54)</f>
        <v>42</v>
      </c>
      <c r="S52" s="29">
        <f>IF('作業C2'!AQ54=0,"",'作業C2'!AQ54)</f>
        <v>11268</v>
      </c>
    </row>
    <row r="53" spans="1:19" ht="12.75" customHeight="1">
      <c r="A53" s="28" t="str">
        <f>IF('作業C2'!Y55=0,"",'作業C2'!Y55)</f>
        <v>月経障害及び閉経周辺期障害</v>
      </c>
      <c r="B53" s="29">
        <f>IF('作業C2'!Z55=0,"",'作業C2'!Z55)</f>
        <v>19</v>
      </c>
      <c r="C53" s="30">
        <f>IF('作業C2'!AA55=0,"",'作業C2'!AA55)</f>
        <v>0.3909</v>
      </c>
      <c r="D53" s="29">
        <f>IF('作業C2'!AB55=0,"",'作業C2'!AB55)</f>
      </c>
      <c r="E53" s="29">
        <f>IF('作業C2'!AC55=0,"",'作業C2'!AC55)</f>
      </c>
      <c r="F53" s="29">
        <f>IF('作業C2'!AD55=0,"",'作業C2'!AD55)</f>
      </c>
      <c r="G53" s="30">
        <f>IF('作業C2'!AE55=0,"",'作業C2'!AE55)</f>
      </c>
      <c r="H53" s="46">
        <f>IF('作業C2'!AF55=0,"",'作業C2'!AF55)</f>
      </c>
      <c r="I53" s="29">
        <f>IF('作業C2'!AG55=0,"",'作業C2'!AG55)</f>
      </c>
      <c r="J53" s="29">
        <f>IF('作業C2'!AH55=0,"",'作業C2'!AH55)</f>
      </c>
      <c r="K53" s="29">
        <f>IF('作業C2'!AI55=0,"",'作業C2'!AI55)</f>
      </c>
      <c r="L53" s="29">
        <f>IF('作業C2'!AJ55=0,"",'作業C2'!AJ55)</f>
        <v>19</v>
      </c>
      <c r="M53" s="29">
        <f>IF('作業C2'!AK55=0,"",'作業C2'!AK55)</f>
        <v>21</v>
      </c>
      <c r="N53" s="29">
        <f>IF('作業C2'!AL55=0,"",'作業C2'!AL55)</f>
        <v>85430</v>
      </c>
      <c r="O53" s="30">
        <f>IF('作業C2'!AM55=0,"",'作業C2'!AM55)</f>
        <v>0.39</v>
      </c>
      <c r="P53" s="46">
        <f>IF('作業C2'!AN55=0,"",'作業C2'!AN55)</f>
        <v>1.1</v>
      </c>
      <c r="Q53" s="29">
        <f>IF('作業C2'!AO55=0,"",'作業C2'!AO55)</f>
        <v>4068</v>
      </c>
      <c r="R53" s="29">
        <f>IF('作業C2'!AP55=0,"",'作業C2'!AP55)</f>
        <v>18</v>
      </c>
      <c r="S53" s="29">
        <f>IF('作業C2'!AQ55=0,"",'作業C2'!AQ55)</f>
        <v>4496</v>
      </c>
    </row>
    <row r="54" spans="1:19" ht="12.75" customHeight="1">
      <c r="A54" s="32" t="str">
        <f>IF('作業C2'!Y56=0,"",'作業C2'!Y56)</f>
        <v>甲状腺障害</v>
      </c>
      <c r="B54" s="33">
        <f>IF('作業C2'!Z56=0,"",'作業C2'!Z56)</f>
        <v>17</v>
      </c>
      <c r="C54" s="34">
        <f>IF('作業C2'!AA56=0,"",'作業C2'!AA56)</f>
        <v>0.3498</v>
      </c>
      <c r="D54" s="33">
        <f>IF('作業C2'!AB56=0,"",'作業C2'!AB56)</f>
        <v>1</v>
      </c>
      <c r="E54" s="33">
        <f>IF('作業C2'!AC56=0,"",'作業C2'!AC56)</f>
        <v>26</v>
      </c>
      <c r="F54" s="33">
        <f>IF('作業C2'!AD56=0,"",'作業C2'!AD56)</f>
        <v>712790</v>
      </c>
      <c r="G54" s="34">
        <f>IF('作業C2'!AE56=0,"",'作業C2'!AE56)</f>
        <v>0.02</v>
      </c>
      <c r="H54" s="47">
        <f>IF('作業C2'!AF56=0,"",'作業C2'!AF56)</f>
        <v>26</v>
      </c>
      <c r="I54" s="33">
        <f>IF('作業C2'!AG56=0,"",'作業C2'!AG56)</f>
        <v>27415</v>
      </c>
      <c r="J54" s="33">
        <f>IF('作業C2'!AH56=0,"",'作業C2'!AH56)</f>
        <v>147</v>
      </c>
      <c r="K54" s="33">
        <f>IF('作業C2'!AI56=0,"",'作業C2'!AI56)</f>
        <v>712790</v>
      </c>
      <c r="L54" s="33">
        <f>IF('作業C2'!AJ56=0,"",'作業C2'!AJ56)</f>
        <v>16</v>
      </c>
      <c r="M54" s="33">
        <f>IF('作業C2'!AK56=0,"",'作業C2'!AK56)</f>
        <v>20</v>
      </c>
      <c r="N54" s="33">
        <f>IF('作業C2'!AL56=0,"",'作業C2'!AL56)</f>
        <v>251110</v>
      </c>
      <c r="O54" s="34">
        <f>IF('作業C2'!AM56=0,"",'作業C2'!AM56)</f>
        <v>0.33</v>
      </c>
      <c r="P54" s="47">
        <f>IF('作業C2'!AN56=0,"",'作業C2'!AN56)</f>
        <v>1.3</v>
      </c>
      <c r="Q54" s="33">
        <f>IF('作業C2'!AO56=0,"",'作業C2'!AO56)</f>
        <v>12556</v>
      </c>
      <c r="R54" s="33">
        <f>IF('作業C2'!AP56=0,"",'作業C2'!AP56)</f>
        <v>52</v>
      </c>
      <c r="S54" s="33">
        <f>IF('作業C2'!AQ56=0,"",'作業C2'!AQ56)</f>
        <v>15694</v>
      </c>
    </row>
    <row r="55" spans="1:24" ht="13.5">
      <c r="A55" s="35"/>
      <c r="B55" s="36"/>
      <c r="C55" s="37"/>
      <c r="D55" s="36"/>
      <c r="E55" s="36"/>
      <c r="F55" s="36"/>
      <c r="G55" s="37"/>
      <c r="H55" s="37"/>
      <c r="I55" s="38"/>
      <c r="J55" s="38"/>
      <c r="K55" s="38"/>
      <c r="L55" s="38"/>
      <c r="M55" s="38"/>
      <c r="N55" s="38"/>
      <c r="O55" s="37"/>
      <c r="P55" s="37"/>
      <c r="Q55" s="38"/>
      <c r="R55" s="38"/>
      <c r="S55" s="38"/>
      <c r="T55" s="39"/>
      <c r="U55" s="39"/>
      <c r="V55" s="39"/>
      <c r="W55" s="39"/>
      <c r="X55" s="39"/>
    </row>
    <row r="56" spans="1:24" ht="13.5">
      <c r="A56" s="35"/>
      <c r="B56" s="36"/>
      <c r="C56" s="37"/>
      <c r="D56" s="36"/>
      <c r="E56" s="36"/>
      <c r="F56" s="36"/>
      <c r="G56" s="37"/>
      <c r="H56" s="37"/>
      <c r="I56" s="38"/>
      <c r="J56" s="38"/>
      <c r="K56" s="38"/>
      <c r="L56" s="38"/>
      <c r="M56" s="38"/>
      <c r="N56" s="38"/>
      <c r="O56" s="37"/>
      <c r="P56" s="37"/>
      <c r="Q56" s="38"/>
      <c r="R56" s="38"/>
      <c r="S56" s="38"/>
      <c r="T56" s="39"/>
      <c r="U56" s="39"/>
      <c r="V56" s="39"/>
      <c r="W56" s="39"/>
      <c r="X56" s="39"/>
    </row>
    <row r="57" spans="1:24" ht="13.5">
      <c r="A57" s="35"/>
      <c r="B57" s="36"/>
      <c r="C57" s="37"/>
      <c r="D57" s="36"/>
      <c r="E57" s="36"/>
      <c r="F57" s="36"/>
      <c r="G57" s="37"/>
      <c r="H57" s="37"/>
      <c r="I57" s="38"/>
      <c r="J57" s="38"/>
      <c r="K57" s="38"/>
      <c r="L57" s="38"/>
      <c r="M57" s="38"/>
      <c r="N57" s="38"/>
      <c r="O57" s="37"/>
      <c r="P57" s="37"/>
      <c r="Q57" s="38"/>
      <c r="R57" s="38"/>
      <c r="S57" s="38"/>
      <c r="T57" s="39"/>
      <c r="U57" s="39"/>
      <c r="V57" s="39"/>
      <c r="W57" s="39"/>
      <c r="X57" s="39"/>
    </row>
    <row r="58" spans="1:24" ht="13.5">
      <c r="A58" s="35"/>
      <c r="B58" s="36"/>
      <c r="C58" s="37"/>
      <c r="D58" s="36"/>
      <c r="E58" s="36"/>
      <c r="F58" s="36"/>
      <c r="G58" s="37"/>
      <c r="H58" s="37"/>
      <c r="I58" s="38"/>
      <c r="J58" s="38"/>
      <c r="K58" s="38"/>
      <c r="L58" s="38"/>
      <c r="M58" s="38"/>
      <c r="N58" s="38"/>
      <c r="O58" s="37"/>
      <c r="P58" s="37"/>
      <c r="Q58" s="38"/>
      <c r="R58" s="38"/>
      <c r="S58" s="38"/>
      <c r="T58" s="39"/>
      <c r="U58" s="39"/>
      <c r="V58" s="39"/>
      <c r="W58" s="39"/>
      <c r="X58" s="39"/>
    </row>
    <row r="59" spans="1:24" ht="13.5">
      <c r="A59" s="35"/>
      <c r="B59" s="36"/>
      <c r="C59" s="37"/>
      <c r="D59" s="36"/>
      <c r="E59" s="36"/>
      <c r="F59" s="36"/>
      <c r="G59" s="37"/>
      <c r="H59" s="37"/>
      <c r="I59" s="38"/>
      <c r="J59" s="38"/>
      <c r="K59" s="38"/>
      <c r="L59" s="38"/>
      <c r="M59" s="38"/>
      <c r="N59" s="38"/>
      <c r="O59" s="37"/>
      <c r="P59" s="37"/>
      <c r="Q59" s="38"/>
      <c r="R59" s="38"/>
      <c r="S59" s="38"/>
      <c r="T59" s="39"/>
      <c r="U59" s="39"/>
      <c r="V59" s="39"/>
      <c r="W59" s="39"/>
      <c r="X59" s="39"/>
    </row>
    <row r="60" spans="1:24" ht="13.5">
      <c r="A60" s="39"/>
      <c r="B60" s="39"/>
      <c r="C60" s="39"/>
      <c r="D60" s="39"/>
      <c r="E60" s="39"/>
      <c r="F60" s="39"/>
      <c r="G60" s="39"/>
      <c r="H60" s="39"/>
      <c r="I60" s="39"/>
      <c r="J60" s="39"/>
      <c r="K60" s="39"/>
      <c r="L60" s="39"/>
      <c r="M60" s="39"/>
      <c r="N60" s="39"/>
      <c r="O60" s="39"/>
      <c r="P60" s="39"/>
      <c r="Q60" s="39"/>
      <c r="R60" s="39"/>
      <c r="S60" s="39"/>
      <c r="T60" s="39"/>
      <c r="U60" s="39"/>
      <c r="V60" s="39"/>
      <c r="W60" s="39"/>
      <c r="X60" s="39"/>
    </row>
  </sheetData>
  <sheetProtection/>
  <mergeCells count="3">
    <mergeCell ref="B2:C2"/>
    <mergeCell ref="D2:K2"/>
    <mergeCell ref="L2:S2"/>
  </mergeCells>
  <printOptions horizontalCentered="1" verticalCentered="1"/>
  <pageMargins left="0.07874015748031496" right="0" top="0.11811023622047245" bottom="0.1968503937007874" header="0.11811023622047245" footer="0.35433070866141736"/>
  <pageSetup firstPageNumber="211" useFirstPageNumber="1"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codeName="Sheet10"/>
  <dimension ref="C4:K3838"/>
  <sheetViews>
    <sheetView zoomScalePageLayoutView="0" workbookViewId="0" topLeftCell="A1">
      <selection activeCell="K33" sqref="K33"/>
    </sheetView>
  </sheetViews>
  <sheetFormatPr defaultColWidth="8.796875" defaultRowHeight="14.25"/>
  <cols>
    <col min="3" max="3" width="12.69921875" style="0" customWidth="1"/>
    <col min="4" max="5" width="6.5" style="0" customWidth="1"/>
    <col min="6" max="6" width="9.5" style="0" customWidth="1"/>
    <col min="7" max="7" width="11.59765625" style="0" customWidth="1"/>
    <col min="8" max="8" width="10.5" style="0" customWidth="1"/>
    <col min="10" max="11" width="11.59765625" style="0" bestFit="1" customWidth="1"/>
  </cols>
  <sheetData>
    <row r="4" spans="3:10" ht="13.5">
      <c r="C4" t="s">
        <v>184</v>
      </c>
      <c r="J4" t="s">
        <v>185</v>
      </c>
    </row>
    <row r="5" spans="3:11" ht="13.5">
      <c r="C5" t="s">
        <v>182</v>
      </c>
      <c r="D5" t="s">
        <v>198</v>
      </c>
      <c r="E5" t="s">
        <v>199</v>
      </c>
      <c r="F5" t="s">
        <v>200</v>
      </c>
      <c r="G5" t="s">
        <v>183</v>
      </c>
      <c r="H5" t="s">
        <v>201</v>
      </c>
      <c r="J5" t="s">
        <v>280</v>
      </c>
      <c r="K5" t="s">
        <v>10</v>
      </c>
    </row>
    <row r="6" spans="3:11" ht="13.5">
      <c r="C6">
        <v>1013100117</v>
      </c>
      <c r="D6">
        <v>9</v>
      </c>
      <c r="E6">
        <v>79</v>
      </c>
      <c r="F6">
        <v>247225</v>
      </c>
      <c r="G6">
        <v>113948</v>
      </c>
      <c r="H6">
        <v>2586198</v>
      </c>
      <c r="J6">
        <v>310011</v>
      </c>
      <c r="K6">
        <v>46731</v>
      </c>
    </row>
    <row r="7" spans="3:11" ht="13.5">
      <c r="C7">
        <v>1013100118</v>
      </c>
      <c r="D7">
        <v>289</v>
      </c>
      <c r="E7">
        <v>386</v>
      </c>
      <c r="F7">
        <v>221583</v>
      </c>
      <c r="G7">
        <v>0</v>
      </c>
      <c r="H7">
        <v>2215830</v>
      </c>
      <c r="J7">
        <v>310029</v>
      </c>
      <c r="K7">
        <v>36163</v>
      </c>
    </row>
    <row r="8" spans="3:11" ht="13.5">
      <c r="C8">
        <v>1013100297</v>
      </c>
      <c r="D8">
        <v>4</v>
      </c>
      <c r="E8">
        <v>24</v>
      </c>
      <c r="F8">
        <v>44776</v>
      </c>
      <c r="G8">
        <v>19940</v>
      </c>
      <c r="H8">
        <v>467700</v>
      </c>
      <c r="J8">
        <v>310037</v>
      </c>
      <c r="K8">
        <v>13926</v>
      </c>
    </row>
    <row r="9" spans="3:11" ht="13.5">
      <c r="C9">
        <v>1013100298</v>
      </c>
      <c r="D9">
        <v>228</v>
      </c>
      <c r="E9">
        <v>287</v>
      </c>
      <c r="F9">
        <v>188778</v>
      </c>
      <c r="G9">
        <v>0</v>
      </c>
      <c r="H9">
        <v>1887780</v>
      </c>
      <c r="J9">
        <v>310045</v>
      </c>
      <c r="K9">
        <v>8566</v>
      </c>
    </row>
    <row r="10" spans="3:11" ht="13.5">
      <c r="C10">
        <v>1013100378</v>
      </c>
      <c r="D10">
        <v>68</v>
      </c>
      <c r="E10">
        <v>98</v>
      </c>
      <c r="F10">
        <v>67079</v>
      </c>
      <c r="G10">
        <v>0</v>
      </c>
      <c r="H10">
        <v>670790</v>
      </c>
      <c r="J10">
        <v>310524</v>
      </c>
      <c r="K10">
        <v>3379</v>
      </c>
    </row>
    <row r="11" spans="3:11" ht="13.5">
      <c r="C11">
        <v>1013100458</v>
      </c>
      <c r="D11">
        <v>78</v>
      </c>
      <c r="E11">
        <v>92</v>
      </c>
      <c r="F11">
        <v>51190</v>
      </c>
      <c r="G11">
        <v>0</v>
      </c>
      <c r="H11">
        <v>511900</v>
      </c>
      <c r="J11">
        <v>310581</v>
      </c>
      <c r="K11">
        <v>966</v>
      </c>
    </row>
    <row r="12" spans="3:11" ht="13.5">
      <c r="C12">
        <v>1013105247</v>
      </c>
      <c r="D12">
        <v>1</v>
      </c>
      <c r="E12">
        <v>3</v>
      </c>
      <c r="F12">
        <v>9836</v>
      </c>
      <c r="G12">
        <v>4480</v>
      </c>
      <c r="H12">
        <v>102840</v>
      </c>
      <c r="J12">
        <v>310615</v>
      </c>
      <c r="K12">
        <v>2137</v>
      </c>
    </row>
    <row r="13" spans="3:11" ht="13.5">
      <c r="C13">
        <v>1013105248</v>
      </c>
      <c r="D13">
        <v>22</v>
      </c>
      <c r="E13">
        <v>42</v>
      </c>
      <c r="F13">
        <v>18010</v>
      </c>
      <c r="G13">
        <v>0</v>
      </c>
      <c r="H13">
        <v>180100</v>
      </c>
      <c r="J13">
        <v>310680</v>
      </c>
      <c r="K13">
        <v>1770</v>
      </c>
    </row>
    <row r="14" spans="3:11" ht="13.5">
      <c r="C14">
        <v>1013105818</v>
      </c>
      <c r="D14">
        <v>2</v>
      </c>
      <c r="E14">
        <v>2</v>
      </c>
      <c r="F14">
        <v>1652</v>
      </c>
      <c r="G14">
        <v>0</v>
      </c>
      <c r="H14">
        <v>16520</v>
      </c>
      <c r="J14">
        <v>310771</v>
      </c>
      <c r="K14">
        <v>841</v>
      </c>
    </row>
    <row r="15" spans="3:11" ht="13.5">
      <c r="C15">
        <v>1013106158</v>
      </c>
      <c r="D15">
        <v>14</v>
      </c>
      <c r="E15">
        <v>19</v>
      </c>
      <c r="F15">
        <v>11035</v>
      </c>
      <c r="G15">
        <v>0</v>
      </c>
      <c r="H15">
        <v>110350</v>
      </c>
      <c r="J15">
        <v>310821</v>
      </c>
      <c r="K15">
        <v>1448</v>
      </c>
    </row>
    <row r="16" spans="3:11" ht="13.5">
      <c r="C16">
        <v>1013106808</v>
      </c>
      <c r="D16">
        <v>9</v>
      </c>
      <c r="E16">
        <v>10</v>
      </c>
      <c r="F16">
        <v>8715</v>
      </c>
      <c r="G16">
        <v>0</v>
      </c>
      <c r="H16">
        <v>87150</v>
      </c>
      <c r="J16">
        <v>310839</v>
      </c>
      <c r="K16">
        <v>848</v>
      </c>
    </row>
    <row r="17" spans="3:11" ht="13.5">
      <c r="C17">
        <v>1013107718</v>
      </c>
      <c r="D17">
        <v>5</v>
      </c>
      <c r="E17">
        <v>5</v>
      </c>
      <c r="F17">
        <v>1920</v>
      </c>
      <c r="G17">
        <v>0</v>
      </c>
      <c r="H17">
        <v>19200</v>
      </c>
      <c r="J17">
        <v>310847</v>
      </c>
      <c r="K17">
        <v>683</v>
      </c>
    </row>
    <row r="18" spans="3:11" ht="13.5">
      <c r="C18">
        <v>1013108217</v>
      </c>
      <c r="D18">
        <v>1</v>
      </c>
      <c r="E18">
        <v>12</v>
      </c>
      <c r="F18">
        <v>22665</v>
      </c>
      <c r="G18">
        <v>23000</v>
      </c>
      <c r="H18">
        <v>249650</v>
      </c>
      <c r="J18">
        <v>310862</v>
      </c>
      <c r="K18">
        <v>5466</v>
      </c>
    </row>
    <row r="19" spans="3:11" ht="13.5">
      <c r="C19">
        <v>1013108218</v>
      </c>
      <c r="D19">
        <v>6</v>
      </c>
      <c r="E19">
        <v>7</v>
      </c>
      <c r="F19">
        <v>6760</v>
      </c>
      <c r="G19">
        <v>0</v>
      </c>
      <c r="H19">
        <v>67600</v>
      </c>
      <c r="J19">
        <v>310870</v>
      </c>
      <c r="K19">
        <v>4503</v>
      </c>
    </row>
    <row r="20" spans="3:11" ht="13.5">
      <c r="C20">
        <v>1013108398</v>
      </c>
      <c r="D20">
        <v>2</v>
      </c>
      <c r="E20">
        <v>3</v>
      </c>
      <c r="F20">
        <v>1013</v>
      </c>
      <c r="G20">
        <v>0</v>
      </c>
      <c r="H20">
        <v>10130</v>
      </c>
      <c r="J20">
        <v>310888</v>
      </c>
      <c r="K20">
        <v>2918</v>
      </c>
    </row>
    <row r="21" spans="3:11" ht="13.5">
      <c r="C21">
        <v>1013108478</v>
      </c>
      <c r="D21">
        <v>2</v>
      </c>
      <c r="E21">
        <v>4</v>
      </c>
      <c r="F21">
        <v>1348</v>
      </c>
      <c r="G21">
        <v>0</v>
      </c>
      <c r="H21">
        <v>13480</v>
      </c>
      <c r="J21">
        <v>310896</v>
      </c>
      <c r="K21">
        <v>2995</v>
      </c>
    </row>
    <row r="22" spans="3:11" ht="13.5">
      <c r="C22">
        <v>1013108628</v>
      </c>
      <c r="D22">
        <v>29</v>
      </c>
      <c r="E22">
        <v>38</v>
      </c>
      <c r="F22">
        <v>20345</v>
      </c>
      <c r="G22">
        <v>0</v>
      </c>
      <c r="H22">
        <v>203450</v>
      </c>
      <c r="J22">
        <v>310904</v>
      </c>
      <c r="K22">
        <v>5341</v>
      </c>
    </row>
    <row r="23" spans="3:11" ht="13.5">
      <c r="C23">
        <v>1013108707</v>
      </c>
      <c r="D23">
        <v>1</v>
      </c>
      <c r="E23">
        <v>4</v>
      </c>
      <c r="F23">
        <v>18317</v>
      </c>
      <c r="G23">
        <v>4480</v>
      </c>
      <c r="H23">
        <v>187650</v>
      </c>
      <c r="J23">
        <v>310912</v>
      </c>
      <c r="K23">
        <v>4695</v>
      </c>
    </row>
    <row r="24" spans="3:11" ht="13.5">
      <c r="C24">
        <v>1013108708</v>
      </c>
      <c r="D24">
        <v>25</v>
      </c>
      <c r="E24">
        <v>36</v>
      </c>
      <c r="F24">
        <v>22203</v>
      </c>
      <c r="G24">
        <v>0</v>
      </c>
      <c r="H24">
        <v>222030</v>
      </c>
      <c r="J24">
        <v>310920</v>
      </c>
      <c r="K24">
        <v>4860</v>
      </c>
    </row>
    <row r="25" spans="3:11" ht="13.5">
      <c r="C25">
        <v>1013108888</v>
      </c>
      <c r="D25">
        <v>15</v>
      </c>
      <c r="E25">
        <v>26</v>
      </c>
      <c r="F25">
        <v>16080</v>
      </c>
      <c r="G25">
        <v>0</v>
      </c>
      <c r="H25">
        <v>160800</v>
      </c>
      <c r="J25">
        <v>319010</v>
      </c>
      <c r="K25">
        <v>105386</v>
      </c>
    </row>
    <row r="26" spans="3:11" ht="13.5">
      <c r="C26">
        <v>1013108968</v>
      </c>
      <c r="D26">
        <v>17</v>
      </c>
      <c r="E26">
        <v>26</v>
      </c>
      <c r="F26">
        <v>19420</v>
      </c>
      <c r="G26">
        <v>0</v>
      </c>
      <c r="H26">
        <v>194200</v>
      </c>
      <c r="J26">
        <v>319011</v>
      </c>
      <c r="K26">
        <v>3379</v>
      </c>
    </row>
    <row r="27" spans="3:11" ht="13.5">
      <c r="C27">
        <v>1013109047</v>
      </c>
      <c r="D27">
        <v>1</v>
      </c>
      <c r="E27">
        <v>6</v>
      </c>
      <c r="F27">
        <v>21383</v>
      </c>
      <c r="G27">
        <v>4480</v>
      </c>
      <c r="H27">
        <v>218310</v>
      </c>
      <c r="J27">
        <v>319012</v>
      </c>
      <c r="K27">
        <v>7798</v>
      </c>
    </row>
    <row r="28" spans="3:11" ht="13.5">
      <c r="C28">
        <v>1013109048</v>
      </c>
      <c r="D28">
        <v>25</v>
      </c>
      <c r="E28">
        <v>38</v>
      </c>
      <c r="F28">
        <v>19586</v>
      </c>
      <c r="G28">
        <v>0</v>
      </c>
      <c r="H28">
        <v>195860</v>
      </c>
      <c r="J28">
        <v>319013</v>
      </c>
      <c r="K28">
        <v>16599</v>
      </c>
    </row>
    <row r="29" spans="3:11" ht="13.5">
      <c r="C29">
        <v>1013109127</v>
      </c>
      <c r="D29">
        <v>1</v>
      </c>
      <c r="E29">
        <v>6</v>
      </c>
      <c r="F29">
        <v>26356</v>
      </c>
      <c r="G29">
        <v>7930</v>
      </c>
      <c r="H29">
        <v>271490</v>
      </c>
      <c r="J29">
        <v>319014</v>
      </c>
      <c r="K29">
        <v>12095</v>
      </c>
    </row>
    <row r="30" spans="3:11" ht="13.5">
      <c r="C30">
        <v>1013109128</v>
      </c>
      <c r="D30">
        <v>45</v>
      </c>
      <c r="E30">
        <v>56</v>
      </c>
      <c r="F30">
        <v>27679</v>
      </c>
      <c r="G30">
        <v>0</v>
      </c>
      <c r="H30">
        <v>276790</v>
      </c>
      <c r="J30">
        <v>319015</v>
      </c>
      <c r="K30">
        <v>2979</v>
      </c>
    </row>
    <row r="31" spans="3:11" ht="13.5">
      <c r="C31">
        <v>1013109208</v>
      </c>
      <c r="D31">
        <v>30</v>
      </c>
      <c r="E31">
        <v>39</v>
      </c>
      <c r="F31">
        <v>32460</v>
      </c>
      <c r="G31">
        <v>0</v>
      </c>
      <c r="H31">
        <v>324600</v>
      </c>
      <c r="J31">
        <v>319999</v>
      </c>
      <c r="K31">
        <v>148236</v>
      </c>
    </row>
    <row r="32" spans="3:8" ht="13.5">
      <c r="C32">
        <v>1013199997</v>
      </c>
      <c r="D32">
        <v>18</v>
      </c>
      <c r="E32">
        <v>134</v>
      </c>
      <c r="F32">
        <v>390558</v>
      </c>
      <c r="G32">
        <v>178258</v>
      </c>
      <c r="H32">
        <v>4083838</v>
      </c>
    </row>
    <row r="33" spans="3:8" ht="13.5">
      <c r="C33">
        <v>1013199998</v>
      </c>
      <c r="D33">
        <v>911</v>
      </c>
      <c r="E33">
        <v>1214</v>
      </c>
      <c r="F33">
        <v>736856</v>
      </c>
      <c r="G33">
        <v>0</v>
      </c>
      <c r="H33">
        <v>7368560</v>
      </c>
    </row>
    <row r="34" spans="3:8" ht="13.5">
      <c r="C34">
        <v>1023100117</v>
      </c>
      <c r="D34">
        <v>1</v>
      </c>
      <c r="E34">
        <v>31</v>
      </c>
      <c r="F34">
        <v>78876</v>
      </c>
      <c r="G34">
        <v>58240</v>
      </c>
      <c r="H34">
        <v>847000</v>
      </c>
    </row>
    <row r="35" spans="3:8" ht="13.5">
      <c r="C35">
        <v>1023100118</v>
      </c>
      <c r="D35">
        <v>5</v>
      </c>
      <c r="E35">
        <v>10</v>
      </c>
      <c r="F35">
        <v>7866</v>
      </c>
      <c r="G35">
        <v>0</v>
      </c>
      <c r="H35">
        <v>78660</v>
      </c>
    </row>
    <row r="36" spans="3:8" ht="13.5">
      <c r="C36">
        <v>1023100298</v>
      </c>
      <c r="D36">
        <v>5</v>
      </c>
      <c r="E36">
        <v>6</v>
      </c>
      <c r="F36">
        <v>2545</v>
      </c>
      <c r="G36">
        <v>0</v>
      </c>
      <c r="H36">
        <v>25450</v>
      </c>
    </row>
    <row r="37" spans="3:8" ht="13.5">
      <c r="C37">
        <v>1023100458</v>
      </c>
      <c r="D37">
        <v>3</v>
      </c>
      <c r="E37">
        <v>3</v>
      </c>
      <c r="F37">
        <v>4155</v>
      </c>
      <c r="G37">
        <v>0</v>
      </c>
      <c r="H37">
        <v>41550</v>
      </c>
    </row>
    <row r="38" spans="3:8" ht="13.5">
      <c r="C38">
        <v>1023106158</v>
      </c>
      <c r="D38">
        <v>1</v>
      </c>
      <c r="E38">
        <v>1</v>
      </c>
      <c r="F38">
        <v>4363</v>
      </c>
      <c r="G38">
        <v>0</v>
      </c>
      <c r="H38">
        <v>43630</v>
      </c>
    </row>
    <row r="39" spans="3:8" ht="13.5">
      <c r="C39">
        <v>1023107718</v>
      </c>
      <c r="D39">
        <v>1</v>
      </c>
      <c r="E39">
        <v>2</v>
      </c>
      <c r="F39">
        <v>1559</v>
      </c>
      <c r="G39">
        <v>0</v>
      </c>
      <c r="H39">
        <v>15590</v>
      </c>
    </row>
    <row r="40" spans="3:8" ht="13.5">
      <c r="C40">
        <v>1023108628</v>
      </c>
      <c r="D40">
        <v>3</v>
      </c>
      <c r="E40">
        <v>6</v>
      </c>
      <c r="F40">
        <v>4633</v>
      </c>
      <c r="G40">
        <v>0</v>
      </c>
      <c r="H40">
        <v>46330</v>
      </c>
    </row>
    <row r="41" spans="3:8" ht="13.5">
      <c r="C41">
        <v>1023109048</v>
      </c>
      <c r="D41">
        <v>2</v>
      </c>
      <c r="E41">
        <v>5</v>
      </c>
      <c r="F41">
        <v>42605</v>
      </c>
      <c r="G41">
        <v>0</v>
      </c>
      <c r="H41">
        <v>426050</v>
      </c>
    </row>
    <row r="42" spans="3:8" ht="13.5">
      <c r="C42">
        <v>1023199997</v>
      </c>
      <c r="D42">
        <v>1</v>
      </c>
      <c r="E42">
        <v>31</v>
      </c>
      <c r="F42">
        <v>78876</v>
      </c>
      <c r="G42">
        <v>58240</v>
      </c>
      <c r="H42">
        <v>847000</v>
      </c>
    </row>
    <row r="43" spans="3:8" ht="13.5">
      <c r="C43">
        <v>1023199998</v>
      </c>
      <c r="D43">
        <v>20</v>
      </c>
      <c r="E43">
        <v>33</v>
      </c>
      <c r="F43">
        <v>67726</v>
      </c>
      <c r="G43">
        <v>0</v>
      </c>
      <c r="H43">
        <v>677260</v>
      </c>
    </row>
    <row r="44" spans="3:8" ht="13.5">
      <c r="C44">
        <v>1033100118</v>
      </c>
      <c r="D44">
        <v>11</v>
      </c>
      <c r="E44">
        <v>16</v>
      </c>
      <c r="F44">
        <v>5724</v>
      </c>
      <c r="G44">
        <v>0</v>
      </c>
      <c r="H44">
        <v>57240</v>
      </c>
    </row>
    <row r="45" spans="3:8" ht="13.5">
      <c r="C45">
        <v>1033100298</v>
      </c>
      <c r="D45">
        <v>15</v>
      </c>
      <c r="E45">
        <v>21</v>
      </c>
      <c r="F45">
        <v>12737</v>
      </c>
      <c r="G45">
        <v>0</v>
      </c>
      <c r="H45">
        <v>127370</v>
      </c>
    </row>
    <row r="46" spans="3:8" ht="13.5">
      <c r="C46">
        <v>1033100378</v>
      </c>
      <c r="D46">
        <v>2</v>
      </c>
      <c r="E46">
        <v>3</v>
      </c>
      <c r="F46">
        <v>1681</v>
      </c>
      <c r="G46">
        <v>0</v>
      </c>
      <c r="H46">
        <v>16810</v>
      </c>
    </row>
    <row r="47" spans="3:8" ht="13.5">
      <c r="C47">
        <v>1033100458</v>
      </c>
      <c r="D47">
        <v>5</v>
      </c>
      <c r="E47">
        <v>7</v>
      </c>
      <c r="F47">
        <v>4038</v>
      </c>
      <c r="G47">
        <v>0</v>
      </c>
      <c r="H47">
        <v>40380</v>
      </c>
    </row>
    <row r="48" spans="3:8" ht="13.5">
      <c r="C48">
        <v>1033105248</v>
      </c>
      <c r="D48">
        <v>1</v>
      </c>
      <c r="E48">
        <v>1</v>
      </c>
      <c r="F48">
        <v>536</v>
      </c>
      <c r="G48">
        <v>0</v>
      </c>
      <c r="H48">
        <v>5360</v>
      </c>
    </row>
    <row r="49" spans="3:8" ht="13.5">
      <c r="C49">
        <v>1033106158</v>
      </c>
      <c r="D49">
        <v>1</v>
      </c>
      <c r="E49">
        <v>1</v>
      </c>
      <c r="F49">
        <v>310</v>
      </c>
      <c r="G49">
        <v>0</v>
      </c>
      <c r="H49">
        <v>3100</v>
      </c>
    </row>
    <row r="50" spans="3:8" ht="13.5">
      <c r="C50">
        <v>1033106808</v>
      </c>
      <c r="D50">
        <v>1</v>
      </c>
      <c r="E50">
        <v>1</v>
      </c>
      <c r="F50">
        <v>479</v>
      </c>
      <c r="G50">
        <v>0</v>
      </c>
      <c r="H50">
        <v>4790</v>
      </c>
    </row>
    <row r="51" spans="3:8" ht="13.5">
      <c r="C51">
        <v>1033107718</v>
      </c>
      <c r="D51">
        <v>2</v>
      </c>
      <c r="E51">
        <v>2</v>
      </c>
      <c r="F51">
        <v>1710</v>
      </c>
      <c r="G51">
        <v>0</v>
      </c>
      <c r="H51">
        <v>17100</v>
      </c>
    </row>
    <row r="52" spans="3:8" ht="13.5">
      <c r="C52">
        <v>1033108628</v>
      </c>
      <c r="D52">
        <v>2</v>
      </c>
      <c r="E52">
        <v>3</v>
      </c>
      <c r="F52">
        <v>433</v>
      </c>
      <c r="G52">
        <v>0</v>
      </c>
      <c r="H52">
        <v>4330</v>
      </c>
    </row>
    <row r="53" spans="3:8" ht="13.5">
      <c r="C53">
        <v>1033108708</v>
      </c>
      <c r="D53">
        <v>1</v>
      </c>
      <c r="E53">
        <v>1</v>
      </c>
      <c r="F53">
        <v>612</v>
      </c>
      <c r="G53">
        <v>0</v>
      </c>
      <c r="H53">
        <v>6120</v>
      </c>
    </row>
    <row r="54" spans="3:8" ht="13.5">
      <c r="C54">
        <v>1033108888</v>
      </c>
      <c r="D54">
        <v>1</v>
      </c>
      <c r="E54">
        <v>1</v>
      </c>
      <c r="F54">
        <v>193</v>
      </c>
      <c r="G54">
        <v>0</v>
      </c>
      <c r="H54">
        <v>1930</v>
      </c>
    </row>
    <row r="55" spans="3:8" ht="13.5">
      <c r="C55">
        <v>1033109048</v>
      </c>
      <c r="D55">
        <v>2</v>
      </c>
      <c r="E55">
        <v>4</v>
      </c>
      <c r="F55">
        <v>3244</v>
      </c>
      <c r="G55">
        <v>0</v>
      </c>
      <c r="H55">
        <v>32440</v>
      </c>
    </row>
    <row r="56" spans="3:8" ht="13.5">
      <c r="C56">
        <v>1033109128</v>
      </c>
      <c r="D56">
        <v>1</v>
      </c>
      <c r="E56">
        <v>1</v>
      </c>
      <c r="F56">
        <v>833</v>
      </c>
      <c r="G56">
        <v>0</v>
      </c>
      <c r="H56">
        <v>8330</v>
      </c>
    </row>
    <row r="57" spans="3:8" ht="13.5">
      <c r="C57">
        <v>1033109208</v>
      </c>
      <c r="D57">
        <v>1</v>
      </c>
      <c r="E57">
        <v>2</v>
      </c>
      <c r="F57">
        <v>1710</v>
      </c>
      <c r="G57">
        <v>0</v>
      </c>
      <c r="H57">
        <v>17100</v>
      </c>
    </row>
    <row r="58" spans="3:8" ht="13.5">
      <c r="C58">
        <v>1033199998</v>
      </c>
      <c r="D58">
        <v>46</v>
      </c>
      <c r="E58">
        <v>64</v>
      </c>
      <c r="F58">
        <v>34240</v>
      </c>
      <c r="G58">
        <v>0</v>
      </c>
      <c r="H58">
        <v>342400</v>
      </c>
    </row>
    <row r="59" spans="3:8" ht="13.5">
      <c r="C59">
        <v>1043100117</v>
      </c>
      <c r="D59">
        <v>2</v>
      </c>
      <c r="E59">
        <v>10</v>
      </c>
      <c r="F59">
        <v>35523</v>
      </c>
      <c r="G59">
        <v>15810</v>
      </c>
      <c r="H59">
        <v>371040</v>
      </c>
    </row>
    <row r="60" spans="3:8" ht="13.5">
      <c r="C60">
        <v>1043100118</v>
      </c>
      <c r="D60">
        <v>194</v>
      </c>
      <c r="E60">
        <v>324</v>
      </c>
      <c r="F60">
        <v>161705</v>
      </c>
      <c r="G60">
        <v>0</v>
      </c>
      <c r="H60">
        <v>1617050</v>
      </c>
    </row>
    <row r="61" spans="3:8" ht="13.5">
      <c r="C61">
        <v>1043100297</v>
      </c>
      <c r="D61">
        <v>1</v>
      </c>
      <c r="E61">
        <v>31</v>
      </c>
      <c r="F61">
        <v>34204</v>
      </c>
      <c r="G61">
        <v>61070</v>
      </c>
      <c r="H61">
        <v>403110</v>
      </c>
    </row>
    <row r="62" spans="3:8" ht="13.5">
      <c r="C62">
        <v>1043100298</v>
      </c>
      <c r="D62">
        <v>188</v>
      </c>
      <c r="E62">
        <v>302</v>
      </c>
      <c r="F62">
        <v>147387</v>
      </c>
      <c r="G62">
        <v>0</v>
      </c>
      <c r="H62">
        <v>1473870</v>
      </c>
    </row>
    <row r="63" spans="3:8" ht="13.5">
      <c r="C63">
        <v>1043100377</v>
      </c>
      <c r="D63">
        <v>1</v>
      </c>
      <c r="E63">
        <v>3</v>
      </c>
      <c r="F63">
        <v>10614</v>
      </c>
      <c r="G63">
        <v>5120</v>
      </c>
      <c r="H63">
        <v>111260</v>
      </c>
    </row>
    <row r="64" spans="3:8" ht="13.5">
      <c r="C64">
        <v>1043100378</v>
      </c>
      <c r="D64">
        <v>51</v>
      </c>
      <c r="E64">
        <v>102</v>
      </c>
      <c r="F64">
        <v>38829</v>
      </c>
      <c r="G64">
        <v>0</v>
      </c>
      <c r="H64">
        <v>388290</v>
      </c>
    </row>
    <row r="65" spans="3:8" ht="13.5">
      <c r="C65">
        <v>1043100458</v>
      </c>
      <c r="D65">
        <v>38</v>
      </c>
      <c r="E65">
        <v>59</v>
      </c>
      <c r="F65">
        <v>25143</v>
      </c>
      <c r="G65">
        <v>0</v>
      </c>
      <c r="H65">
        <v>251430</v>
      </c>
    </row>
    <row r="66" spans="3:8" ht="13.5">
      <c r="C66">
        <v>1043105247</v>
      </c>
      <c r="D66">
        <v>1</v>
      </c>
      <c r="E66">
        <v>9</v>
      </c>
      <c r="F66">
        <v>25058</v>
      </c>
      <c r="G66">
        <v>15036</v>
      </c>
      <c r="H66">
        <v>265616</v>
      </c>
    </row>
    <row r="67" spans="3:8" ht="13.5">
      <c r="C67">
        <v>1043105248</v>
      </c>
      <c r="D67">
        <v>14</v>
      </c>
      <c r="E67">
        <v>21</v>
      </c>
      <c r="F67">
        <v>15530</v>
      </c>
      <c r="G67">
        <v>0</v>
      </c>
      <c r="H67">
        <v>155300</v>
      </c>
    </row>
    <row r="68" spans="3:8" ht="13.5">
      <c r="C68">
        <v>1043105818</v>
      </c>
      <c r="D68">
        <v>4</v>
      </c>
      <c r="E68">
        <v>7</v>
      </c>
      <c r="F68">
        <v>3164</v>
      </c>
      <c r="G68">
        <v>0</v>
      </c>
      <c r="H68">
        <v>31640</v>
      </c>
    </row>
    <row r="69" spans="3:8" ht="13.5">
      <c r="C69">
        <v>1043106157</v>
      </c>
      <c r="D69">
        <v>1</v>
      </c>
      <c r="E69">
        <v>16</v>
      </c>
      <c r="F69">
        <v>131969</v>
      </c>
      <c r="G69">
        <v>28910</v>
      </c>
      <c r="H69">
        <v>1348600</v>
      </c>
    </row>
    <row r="70" spans="3:8" ht="13.5">
      <c r="C70">
        <v>1043106158</v>
      </c>
      <c r="D70">
        <v>11</v>
      </c>
      <c r="E70">
        <v>20</v>
      </c>
      <c r="F70">
        <v>9609</v>
      </c>
      <c r="G70">
        <v>0</v>
      </c>
      <c r="H70">
        <v>96090</v>
      </c>
    </row>
    <row r="71" spans="3:8" ht="13.5">
      <c r="C71">
        <v>1043106808</v>
      </c>
      <c r="D71">
        <v>3</v>
      </c>
      <c r="E71">
        <v>3</v>
      </c>
      <c r="F71">
        <v>1027</v>
      </c>
      <c r="G71">
        <v>0</v>
      </c>
      <c r="H71">
        <v>10270</v>
      </c>
    </row>
    <row r="72" spans="3:8" ht="13.5">
      <c r="C72">
        <v>1043107718</v>
      </c>
      <c r="D72">
        <v>5</v>
      </c>
      <c r="E72">
        <v>8</v>
      </c>
      <c r="F72">
        <v>3870</v>
      </c>
      <c r="G72">
        <v>0</v>
      </c>
      <c r="H72">
        <v>38700</v>
      </c>
    </row>
    <row r="73" spans="3:8" ht="13.5">
      <c r="C73">
        <v>1043108218</v>
      </c>
      <c r="D73">
        <v>4</v>
      </c>
      <c r="E73">
        <v>4</v>
      </c>
      <c r="F73">
        <v>1429</v>
      </c>
      <c r="G73">
        <v>0</v>
      </c>
      <c r="H73">
        <v>14290</v>
      </c>
    </row>
    <row r="74" spans="3:8" ht="13.5">
      <c r="C74">
        <v>1043108398</v>
      </c>
      <c r="D74">
        <v>1</v>
      </c>
      <c r="E74">
        <v>1</v>
      </c>
      <c r="F74">
        <v>413</v>
      </c>
      <c r="G74">
        <v>0</v>
      </c>
      <c r="H74">
        <v>4130</v>
      </c>
    </row>
    <row r="75" spans="3:8" ht="13.5">
      <c r="C75">
        <v>1043108478</v>
      </c>
      <c r="D75">
        <v>1</v>
      </c>
      <c r="E75">
        <v>1</v>
      </c>
      <c r="F75">
        <v>70</v>
      </c>
      <c r="G75">
        <v>0</v>
      </c>
      <c r="H75">
        <v>700</v>
      </c>
    </row>
    <row r="76" spans="3:8" ht="13.5">
      <c r="C76">
        <v>1043108628</v>
      </c>
      <c r="D76">
        <v>10</v>
      </c>
      <c r="E76">
        <v>13</v>
      </c>
      <c r="F76">
        <v>4367</v>
      </c>
      <c r="G76">
        <v>0</v>
      </c>
      <c r="H76">
        <v>43670</v>
      </c>
    </row>
    <row r="77" spans="3:8" ht="13.5">
      <c r="C77">
        <v>1043108708</v>
      </c>
      <c r="D77">
        <v>24</v>
      </c>
      <c r="E77">
        <v>35</v>
      </c>
      <c r="F77">
        <v>15977</v>
      </c>
      <c r="G77">
        <v>0</v>
      </c>
      <c r="H77">
        <v>159770</v>
      </c>
    </row>
    <row r="78" spans="3:8" ht="13.5">
      <c r="C78">
        <v>1043108888</v>
      </c>
      <c r="D78">
        <v>7</v>
      </c>
      <c r="E78">
        <v>12</v>
      </c>
      <c r="F78">
        <v>3958</v>
      </c>
      <c r="G78">
        <v>0</v>
      </c>
      <c r="H78">
        <v>39580</v>
      </c>
    </row>
    <row r="79" spans="3:8" ht="13.5">
      <c r="C79">
        <v>1043108968</v>
      </c>
      <c r="D79">
        <v>18</v>
      </c>
      <c r="E79">
        <v>26</v>
      </c>
      <c r="F79">
        <v>11078</v>
      </c>
      <c r="G79">
        <v>0</v>
      </c>
      <c r="H79">
        <v>110780</v>
      </c>
    </row>
    <row r="80" spans="3:8" ht="13.5">
      <c r="C80">
        <v>1043109048</v>
      </c>
      <c r="D80">
        <v>11</v>
      </c>
      <c r="E80">
        <v>19</v>
      </c>
      <c r="F80">
        <v>5811</v>
      </c>
      <c r="G80">
        <v>0</v>
      </c>
      <c r="H80">
        <v>58110</v>
      </c>
    </row>
    <row r="81" spans="3:8" ht="13.5">
      <c r="C81">
        <v>1043109128</v>
      </c>
      <c r="D81">
        <v>14</v>
      </c>
      <c r="E81">
        <v>20</v>
      </c>
      <c r="F81">
        <v>12719</v>
      </c>
      <c r="G81">
        <v>0</v>
      </c>
      <c r="H81">
        <v>127190</v>
      </c>
    </row>
    <row r="82" spans="3:8" ht="13.5">
      <c r="C82">
        <v>1043109208</v>
      </c>
      <c r="D82">
        <v>19</v>
      </c>
      <c r="E82">
        <v>36</v>
      </c>
      <c r="F82">
        <v>14335</v>
      </c>
      <c r="G82">
        <v>0</v>
      </c>
      <c r="H82">
        <v>143350</v>
      </c>
    </row>
    <row r="83" spans="3:8" ht="13.5">
      <c r="C83">
        <v>1043199997</v>
      </c>
      <c r="D83">
        <v>6</v>
      </c>
      <c r="E83">
        <v>69</v>
      </c>
      <c r="F83">
        <v>237368</v>
      </c>
      <c r="G83">
        <v>125946</v>
      </c>
      <c r="H83">
        <v>2499626</v>
      </c>
    </row>
    <row r="84" spans="3:8" ht="13.5">
      <c r="C84">
        <v>1043199998</v>
      </c>
      <c r="D84">
        <v>617</v>
      </c>
      <c r="E84">
        <v>1013</v>
      </c>
      <c r="F84">
        <v>476421</v>
      </c>
      <c r="G84">
        <v>0</v>
      </c>
      <c r="H84">
        <v>4764210</v>
      </c>
    </row>
    <row r="85" spans="3:8" ht="13.5">
      <c r="C85">
        <v>1053100117</v>
      </c>
      <c r="D85">
        <v>1</v>
      </c>
      <c r="E85">
        <v>10</v>
      </c>
      <c r="F85">
        <v>39768</v>
      </c>
      <c r="G85">
        <v>17140</v>
      </c>
      <c r="H85">
        <v>414820</v>
      </c>
    </row>
    <row r="86" spans="3:8" ht="13.5">
      <c r="C86">
        <v>1053100118</v>
      </c>
      <c r="D86">
        <v>250</v>
      </c>
      <c r="E86">
        <v>454</v>
      </c>
      <c r="F86">
        <v>663198</v>
      </c>
      <c r="G86">
        <v>0</v>
      </c>
      <c r="H86">
        <v>6631980</v>
      </c>
    </row>
    <row r="87" spans="3:8" ht="13.5">
      <c r="C87">
        <v>1053100297</v>
      </c>
      <c r="D87">
        <v>1</v>
      </c>
      <c r="E87">
        <v>7</v>
      </c>
      <c r="F87">
        <v>27322</v>
      </c>
      <c r="G87">
        <v>10540</v>
      </c>
      <c r="H87">
        <v>283760</v>
      </c>
    </row>
    <row r="88" spans="3:8" ht="13.5">
      <c r="C88">
        <v>1053100298</v>
      </c>
      <c r="D88">
        <v>198</v>
      </c>
      <c r="E88">
        <v>385</v>
      </c>
      <c r="F88">
        <v>509308</v>
      </c>
      <c r="G88">
        <v>0</v>
      </c>
      <c r="H88">
        <v>5093080</v>
      </c>
    </row>
    <row r="89" spans="3:8" ht="13.5">
      <c r="C89">
        <v>1053100377</v>
      </c>
      <c r="D89">
        <v>2</v>
      </c>
      <c r="E89">
        <v>22</v>
      </c>
      <c r="F89">
        <v>58067</v>
      </c>
      <c r="G89">
        <v>18952</v>
      </c>
      <c r="H89">
        <v>599622</v>
      </c>
    </row>
    <row r="90" spans="3:8" ht="13.5">
      <c r="C90">
        <v>1053100378</v>
      </c>
      <c r="D90">
        <v>123</v>
      </c>
      <c r="E90">
        <v>314</v>
      </c>
      <c r="F90">
        <v>302582</v>
      </c>
      <c r="G90">
        <v>0</v>
      </c>
      <c r="H90">
        <v>3025820</v>
      </c>
    </row>
    <row r="91" spans="3:8" ht="13.5">
      <c r="C91">
        <v>1053100457</v>
      </c>
      <c r="D91">
        <v>1</v>
      </c>
      <c r="E91">
        <v>14</v>
      </c>
      <c r="F91">
        <v>46049</v>
      </c>
      <c r="G91">
        <v>27066</v>
      </c>
      <c r="H91">
        <v>487556</v>
      </c>
    </row>
    <row r="92" spans="3:8" ht="13.5">
      <c r="C92">
        <v>1053100458</v>
      </c>
      <c r="D92">
        <v>67</v>
      </c>
      <c r="E92">
        <v>205</v>
      </c>
      <c r="F92">
        <v>277933</v>
      </c>
      <c r="G92">
        <v>0</v>
      </c>
      <c r="H92">
        <v>2779330</v>
      </c>
    </row>
    <row r="93" spans="3:8" ht="13.5">
      <c r="C93">
        <v>1053105247</v>
      </c>
      <c r="D93">
        <v>3</v>
      </c>
      <c r="E93">
        <v>87</v>
      </c>
      <c r="F93">
        <v>362430</v>
      </c>
      <c r="G93">
        <v>113632</v>
      </c>
      <c r="H93">
        <v>3737932</v>
      </c>
    </row>
    <row r="94" spans="3:8" ht="13.5">
      <c r="C94">
        <v>1053105248</v>
      </c>
      <c r="D94">
        <v>29</v>
      </c>
      <c r="E94">
        <v>45</v>
      </c>
      <c r="F94">
        <v>157118</v>
      </c>
      <c r="G94">
        <v>0</v>
      </c>
      <c r="H94">
        <v>1571180</v>
      </c>
    </row>
    <row r="95" spans="3:8" ht="13.5">
      <c r="C95">
        <v>1053105818</v>
      </c>
      <c r="D95">
        <v>23</v>
      </c>
      <c r="E95">
        <v>33</v>
      </c>
      <c r="F95">
        <v>40610</v>
      </c>
      <c r="G95">
        <v>0</v>
      </c>
      <c r="H95">
        <v>406100</v>
      </c>
    </row>
    <row r="96" spans="3:8" ht="13.5">
      <c r="C96">
        <v>1053106158</v>
      </c>
      <c r="D96">
        <v>13</v>
      </c>
      <c r="E96">
        <v>21</v>
      </c>
      <c r="F96">
        <v>28808</v>
      </c>
      <c r="G96">
        <v>0</v>
      </c>
      <c r="H96">
        <v>288080</v>
      </c>
    </row>
    <row r="97" spans="3:8" ht="13.5">
      <c r="C97">
        <v>1053106808</v>
      </c>
      <c r="D97">
        <v>13</v>
      </c>
      <c r="E97">
        <v>23</v>
      </c>
      <c r="F97">
        <v>18811</v>
      </c>
      <c r="G97">
        <v>0</v>
      </c>
      <c r="H97">
        <v>188110</v>
      </c>
    </row>
    <row r="98" spans="3:8" ht="13.5">
      <c r="C98">
        <v>1053107718</v>
      </c>
      <c r="D98">
        <v>5</v>
      </c>
      <c r="E98">
        <v>6</v>
      </c>
      <c r="F98">
        <v>7353</v>
      </c>
      <c r="G98">
        <v>0</v>
      </c>
      <c r="H98">
        <v>73530</v>
      </c>
    </row>
    <row r="99" spans="3:8" ht="13.5">
      <c r="C99">
        <v>1053108218</v>
      </c>
      <c r="D99">
        <v>6</v>
      </c>
      <c r="E99">
        <v>20</v>
      </c>
      <c r="F99">
        <v>10170</v>
      </c>
      <c r="G99">
        <v>0</v>
      </c>
      <c r="H99">
        <v>101700</v>
      </c>
    </row>
    <row r="100" spans="3:8" ht="13.5">
      <c r="C100">
        <v>1053108398</v>
      </c>
      <c r="D100">
        <v>5</v>
      </c>
      <c r="E100">
        <v>9</v>
      </c>
      <c r="F100">
        <v>30190</v>
      </c>
      <c r="G100">
        <v>0</v>
      </c>
      <c r="H100">
        <v>301900</v>
      </c>
    </row>
    <row r="101" spans="3:8" ht="13.5">
      <c r="C101">
        <v>1053108478</v>
      </c>
      <c r="D101">
        <v>5</v>
      </c>
      <c r="E101">
        <v>6</v>
      </c>
      <c r="F101">
        <v>8891</v>
      </c>
      <c r="G101">
        <v>0</v>
      </c>
      <c r="H101">
        <v>88910</v>
      </c>
    </row>
    <row r="102" spans="3:8" ht="13.5">
      <c r="C102">
        <v>1053108628</v>
      </c>
      <c r="D102">
        <v>35</v>
      </c>
      <c r="E102">
        <v>56</v>
      </c>
      <c r="F102">
        <v>79346</v>
      </c>
      <c r="G102">
        <v>0</v>
      </c>
      <c r="H102">
        <v>793460</v>
      </c>
    </row>
    <row r="103" spans="3:8" ht="13.5">
      <c r="C103">
        <v>1053108707</v>
      </c>
      <c r="D103">
        <v>1</v>
      </c>
      <c r="E103">
        <v>11</v>
      </c>
      <c r="F103">
        <v>44562</v>
      </c>
      <c r="G103">
        <v>21480</v>
      </c>
      <c r="H103">
        <v>467100</v>
      </c>
    </row>
    <row r="104" spans="3:8" ht="13.5">
      <c r="C104">
        <v>1053108708</v>
      </c>
      <c r="D104">
        <v>32</v>
      </c>
      <c r="E104">
        <v>66</v>
      </c>
      <c r="F104">
        <v>134473</v>
      </c>
      <c r="G104">
        <v>0</v>
      </c>
      <c r="H104">
        <v>1344730</v>
      </c>
    </row>
    <row r="105" spans="3:8" ht="13.5">
      <c r="C105">
        <v>1053108888</v>
      </c>
      <c r="D105">
        <v>23</v>
      </c>
      <c r="E105">
        <v>49</v>
      </c>
      <c r="F105">
        <v>61595</v>
      </c>
      <c r="G105">
        <v>0</v>
      </c>
      <c r="H105">
        <v>615950</v>
      </c>
    </row>
    <row r="106" spans="3:8" ht="13.5">
      <c r="C106">
        <v>1053108968</v>
      </c>
      <c r="D106">
        <v>24</v>
      </c>
      <c r="E106">
        <v>51</v>
      </c>
      <c r="F106">
        <v>73295</v>
      </c>
      <c r="G106">
        <v>0</v>
      </c>
      <c r="H106">
        <v>732950</v>
      </c>
    </row>
    <row r="107" spans="3:8" ht="13.5">
      <c r="C107">
        <v>1053109048</v>
      </c>
      <c r="D107">
        <v>22</v>
      </c>
      <c r="E107">
        <v>39</v>
      </c>
      <c r="F107">
        <v>63893</v>
      </c>
      <c r="G107">
        <v>0</v>
      </c>
      <c r="H107">
        <v>638930</v>
      </c>
    </row>
    <row r="108" spans="3:8" ht="13.5">
      <c r="C108">
        <v>1053109128</v>
      </c>
      <c r="D108">
        <v>44</v>
      </c>
      <c r="E108">
        <v>82</v>
      </c>
      <c r="F108">
        <v>167993</v>
      </c>
      <c r="G108">
        <v>0</v>
      </c>
      <c r="H108">
        <v>1679930</v>
      </c>
    </row>
    <row r="109" spans="3:8" ht="13.5">
      <c r="C109">
        <v>1053109208</v>
      </c>
      <c r="D109">
        <v>39</v>
      </c>
      <c r="E109">
        <v>77</v>
      </c>
      <c r="F109">
        <v>84531</v>
      </c>
      <c r="G109">
        <v>0</v>
      </c>
      <c r="H109">
        <v>845310</v>
      </c>
    </row>
    <row r="110" spans="3:8" ht="13.5">
      <c r="C110">
        <v>1053199997</v>
      </c>
      <c r="D110">
        <v>9</v>
      </c>
      <c r="E110">
        <v>151</v>
      </c>
      <c r="F110">
        <v>578198</v>
      </c>
      <c r="G110">
        <v>208810</v>
      </c>
      <c r="H110">
        <v>5990790</v>
      </c>
    </row>
    <row r="111" spans="3:8" ht="13.5">
      <c r="C111">
        <v>1053199998</v>
      </c>
      <c r="D111">
        <v>956</v>
      </c>
      <c r="E111">
        <v>1941</v>
      </c>
      <c r="F111">
        <v>2720098</v>
      </c>
      <c r="G111">
        <v>0</v>
      </c>
      <c r="H111">
        <v>27200980</v>
      </c>
    </row>
    <row r="112" spans="3:8" ht="13.5">
      <c r="C112">
        <v>1063100118</v>
      </c>
      <c r="D112">
        <v>20</v>
      </c>
      <c r="E112">
        <v>28</v>
      </c>
      <c r="F112">
        <v>38108</v>
      </c>
      <c r="G112">
        <v>0</v>
      </c>
      <c r="H112">
        <v>381080</v>
      </c>
    </row>
    <row r="113" spans="3:8" ht="13.5">
      <c r="C113">
        <v>1063100298</v>
      </c>
      <c r="D113">
        <v>12</v>
      </c>
      <c r="E113">
        <v>22</v>
      </c>
      <c r="F113">
        <v>76779</v>
      </c>
      <c r="G113">
        <v>0</v>
      </c>
      <c r="H113">
        <v>767790</v>
      </c>
    </row>
    <row r="114" spans="3:8" ht="13.5">
      <c r="C114">
        <v>1063100378</v>
      </c>
      <c r="D114">
        <v>7</v>
      </c>
      <c r="E114">
        <v>9</v>
      </c>
      <c r="F114">
        <v>7095</v>
      </c>
      <c r="G114">
        <v>0</v>
      </c>
      <c r="H114">
        <v>70950</v>
      </c>
    </row>
    <row r="115" spans="3:8" ht="13.5">
      <c r="C115">
        <v>1063100458</v>
      </c>
      <c r="D115">
        <v>4</v>
      </c>
      <c r="E115">
        <v>5</v>
      </c>
      <c r="F115">
        <v>139540</v>
      </c>
      <c r="G115">
        <v>0</v>
      </c>
      <c r="H115">
        <v>1395400</v>
      </c>
    </row>
    <row r="116" spans="3:8" ht="13.5">
      <c r="C116">
        <v>1063105248</v>
      </c>
      <c r="D116">
        <v>2</v>
      </c>
      <c r="E116">
        <v>2</v>
      </c>
      <c r="F116">
        <v>567</v>
      </c>
      <c r="G116">
        <v>0</v>
      </c>
      <c r="H116">
        <v>5670</v>
      </c>
    </row>
    <row r="117" spans="3:8" ht="13.5">
      <c r="C117">
        <v>1063108398</v>
      </c>
      <c r="D117">
        <v>2</v>
      </c>
      <c r="E117">
        <v>3</v>
      </c>
      <c r="F117">
        <v>20796</v>
      </c>
      <c r="G117">
        <v>0</v>
      </c>
      <c r="H117">
        <v>207960</v>
      </c>
    </row>
    <row r="118" spans="3:8" ht="13.5">
      <c r="C118">
        <v>1063108708</v>
      </c>
      <c r="D118">
        <v>1</v>
      </c>
      <c r="E118">
        <v>2</v>
      </c>
      <c r="F118">
        <v>861</v>
      </c>
      <c r="G118">
        <v>0</v>
      </c>
      <c r="H118">
        <v>8610</v>
      </c>
    </row>
    <row r="119" spans="3:8" ht="13.5">
      <c r="C119">
        <v>1063108888</v>
      </c>
      <c r="D119">
        <v>2</v>
      </c>
      <c r="E119">
        <v>2</v>
      </c>
      <c r="F119">
        <v>1182</v>
      </c>
      <c r="G119">
        <v>0</v>
      </c>
      <c r="H119">
        <v>11820</v>
      </c>
    </row>
    <row r="120" spans="3:8" ht="13.5">
      <c r="C120">
        <v>1063108968</v>
      </c>
      <c r="D120">
        <v>1</v>
      </c>
      <c r="E120">
        <v>1</v>
      </c>
      <c r="F120">
        <v>740</v>
      </c>
      <c r="G120">
        <v>0</v>
      </c>
      <c r="H120">
        <v>7400</v>
      </c>
    </row>
    <row r="121" spans="3:8" ht="13.5">
      <c r="C121">
        <v>1063109208</v>
      </c>
      <c r="D121">
        <v>1</v>
      </c>
      <c r="E121">
        <v>2</v>
      </c>
      <c r="F121">
        <v>961</v>
      </c>
      <c r="G121">
        <v>0</v>
      </c>
      <c r="H121">
        <v>9610</v>
      </c>
    </row>
    <row r="122" spans="3:8" ht="13.5">
      <c r="C122">
        <v>1063199998</v>
      </c>
      <c r="D122">
        <v>52</v>
      </c>
      <c r="E122">
        <v>76</v>
      </c>
      <c r="F122">
        <v>286629</v>
      </c>
      <c r="G122">
        <v>0</v>
      </c>
      <c r="H122">
        <v>2866290</v>
      </c>
    </row>
    <row r="123" spans="3:8" ht="13.5">
      <c r="C123">
        <v>1073100118</v>
      </c>
      <c r="D123">
        <v>265</v>
      </c>
      <c r="E123">
        <v>357</v>
      </c>
      <c r="F123">
        <v>149687</v>
      </c>
      <c r="G123">
        <v>0</v>
      </c>
      <c r="H123">
        <v>1496870</v>
      </c>
    </row>
    <row r="124" spans="3:8" ht="13.5">
      <c r="C124">
        <v>1073100298</v>
      </c>
      <c r="D124">
        <v>250</v>
      </c>
      <c r="E124">
        <v>313</v>
      </c>
      <c r="F124">
        <v>170611</v>
      </c>
      <c r="G124">
        <v>0</v>
      </c>
      <c r="H124">
        <v>1706110</v>
      </c>
    </row>
    <row r="125" spans="3:8" ht="13.5">
      <c r="C125">
        <v>1073100377</v>
      </c>
      <c r="D125">
        <v>2</v>
      </c>
      <c r="E125">
        <v>31</v>
      </c>
      <c r="F125">
        <v>169204</v>
      </c>
      <c r="G125">
        <v>41960</v>
      </c>
      <c r="H125">
        <v>1734000</v>
      </c>
    </row>
    <row r="126" spans="3:8" ht="13.5">
      <c r="C126">
        <v>1073100378</v>
      </c>
      <c r="D126">
        <v>69</v>
      </c>
      <c r="E126">
        <v>104</v>
      </c>
      <c r="F126">
        <v>45884</v>
      </c>
      <c r="G126">
        <v>0</v>
      </c>
      <c r="H126">
        <v>458840</v>
      </c>
    </row>
    <row r="127" spans="3:8" ht="13.5">
      <c r="C127">
        <v>1073100457</v>
      </c>
      <c r="D127">
        <v>1</v>
      </c>
      <c r="E127">
        <v>31</v>
      </c>
      <c r="F127">
        <v>287</v>
      </c>
      <c r="G127">
        <v>0</v>
      </c>
      <c r="H127">
        <v>2870</v>
      </c>
    </row>
    <row r="128" spans="3:8" ht="13.5">
      <c r="C128">
        <v>1073100458</v>
      </c>
      <c r="D128">
        <v>69</v>
      </c>
      <c r="E128">
        <v>99</v>
      </c>
      <c r="F128">
        <v>54751</v>
      </c>
      <c r="G128">
        <v>0</v>
      </c>
      <c r="H128">
        <v>547510</v>
      </c>
    </row>
    <row r="129" spans="3:8" ht="13.5">
      <c r="C129">
        <v>1073105248</v>
      </c>
      <c r="D129">
        <v>17</v>
      </c>
      <c r="E129">
        <v>19</v>
      </c>
      <c r="F129">
        <v>7212</v>
      </c>
      <c r="G129">
        <v>0</v>
      </c>
      <c r="H129">
        <v>72120</v>
      </c>
    </row>
    <row r="130" spans="3:8" ht="13.5">
      <c r="C130">
        <v>1073105818</v>
      </c>
      <c r="D130">
        <v>3</v>
      </c>
      <c r="E130">
        <v>3</v>
      </c>
      <c r="F130">
        <v>1445</v>
      </c>
      <c r="G130">
        <v>0</v>
      </c>
      <c r="H130">
        <v>14450</v>
      </c>
    </row>
    <row r="131" spans="3:8" ht="13.5">
      <c r="C131">
        <v>1073106158</v>
      </c>
      <c r="D131">
        <v>9</v>
      </c>
      <c r="E131">
        <v>11</v>
      </c>
      <c r="F131">
        <v>5533</v>
      </c>
      <c r="G131">
        <v>0</v>
      </c>
      <c r="H131">
        <v>55330</v>
      </c>
    </row>
    <row r="132" spans="3:8" ht="13.5">
      <c r="C132">
        <v>1073106808</v>
      </c>
      <c r="D132">
        <v>15</v>
      </c>
      <c r="E132">
        <v>27</v>
      </c>
      <c r="F132">
        <v>10494</v>
      </c>
      <c r="G132">
        <v>0</v>
      </c>
      <c r="H132">
        <v>104940</v>
      </c>
    </row>
    <row r="133" spans="3:8" ht="13.5">
      <c r="C133">
        <v>1073107718</v>
      </c>
      <c r="D133">
        <v>5</v>
      </c>
      <c r="E133">
        <v>5</v>
      </c>
      <c r="F133">
        <v>2239</v>
      </c>
      <c r="G133">
        <v>0</v>
      </c>
      <c r="H133">
        <v>22390</v>
      </c>
    </row>
    <row r="134" spans="3:8" ht="13.5">
      <c r="C134">
        <v>1073108218</v>
      </c>
      <c r="D134">
        <v>6</v>
      </c>
      <c r="E134">
        <v>8</v>
      </c>
      <c r="F134">
        <v>2684</v>
      </c>
      <c r="G134">
        <v>0</v>
      </c>
      <c r="H134">
        <v>26840</v>
      </c>
    </row>
    <row r="135" spans="3:8" ht="13.5">
      <c r="C135">
        <v>1073108398</v>
      </c>
      <c r="D135">
        <v>2</v>
      </c>
      <c r="E135">
        <v>2</v>
      </c>
      <c r="F135">
        <v>1365</v>
      </c>
      <c r="G135">
        <v>0</v>
      </c>
      <c r="H135">
        <v>13650</v>
      </c>
    </row>
    <row r="136" spans="3:8" ht="13.5">
      <c r="C136">
        <v>1073108478</v>
      </c>
      <c r="D136">
        <v>3</v>
      </c>
      <c r="E136">
        <v>6</v>
      </c>
      <c r="F136">
        <v>1744</v>
      </c>
      <c r="G136">
        <v>0</v>
      </c>
      <c r="H136">
        <v>17440</v>
      </c>
    </row>
    <row r="137" spans="3:8" ht="13.5">
      <c r="C137">
        <v>1073108628</v>
      </c>
      <c r="D137">
        <v>22</v>
      </c>
      <c r="E137">
        <v>36</v>
      </c>
      <c r="F137">
        <v>13878</v>
      </c>
      <c r="G137">
        <v>0</v>
      </c>
      <c r="H137">
        <v>138780</v>
      </c>
    </row>
    <row r="138" spans="3:8" ht="13.5">
      <c r="C138">
        <v>1073108708</v>
      </c>
      <c r="D138">
        <v>28</v>
      </c>
      <c r="E138">
        <v>34</v>
      </c>
      <c r="F138">
        <v>10767</v>
      </c>
      <c r="G138">
        <v>0</v>
      </c>
      <c r="H138">
        <v>107670</v>
      </c>
    </row>
    <row r="139" spans="3:8" ht="13.5">
      <c r="C139">
        <v>1073108888</v>
      </c>
      <c r="D139">
        <v>25</v>
      </c>
      <c r="E139">
        <v>33</v>
      </c>
      <c r="F139">
        <v>14889</v>
      </c>
      <c r="G139">
        <v>0</v>
      </c>
      <c r="H139">
        <v>148890</v>
      </c>
    </row>
    <row r="140" spans="3:8" ht="13.5">
      <c r="C140">
        <v>1073108968</v>
      </c>
      <c r="D140">
        <v>19</v>
      </c>
      <c r="E140">
        <v>19</v>
      </c>
      <c r="F140">
        <v>7405</v>
      </c>
      <c r="G140">
        <v>0</v>
      </c>
      <c r="H140">
        <v>74050</v>
      </c>
    </row>
    <row r="141" spans="3:8" ht="13.5">
      <c r="C141">
        <v>1073109048</v>
      </c>
      <c r="D141">
        <v>35</v>
      </c>
      <c r="E141">
        <v>40</v>
      </c>
      <c r="F141">
        <v>17467</v>
      </c>
      <c r="G141">
        <v>0</v>
      </c>
      <c r="H141">
        <v>174670</v>
      </c>
    </row>
    <row r="142" spans="3:8" ht="13.5">
      <c r="C142">
        <v>1073109128</v>
      </c>
      <c r="D142">
        <v>28</v>
      </c>
      <c r="E142">
        <v>39</v>
      </c>
      <c r="F142">
        <v>16209</v>
      </c>
      <c r="G142">
        <v>0</v>
      </c>
      <c r="H142">
        <v>162090</v>
      </c>
    </row>
    <row r="143" spans="3:8" ht="13.5">
      <c r="C143">
        <v>1073109208</v>
      </c>
      <c r="D143">
        <v>23</v>
      </c>
      <c r="E143">
        <v>35</v>
      </c>
      <c r="F143">
        <v>14236</v>
      </c>
      <c r="G143">
        <v>0</v>
      </c>
      <c r="H143">
        <v>142360</v>
      </c>
    </row>
    <row r="144" spans="3:8" ht="13.5">
      <c r="C144">
        <v>1073199997</v>
      </c>
      <c r="D144">
        <v>3</v>
      </c>
      <c r="E144">
        <v>62</v>
      </c>
      <c r="F144">
        <v>169491</v>
      </c>
      <c r="G144">
        <v>41960</v>
      </c>
      <c r="H144">
        <v>1736870</v>
      </c>
    </row>
    <row r="145" spans="3:8" ht="13.5">
      <c r="C145">
        <v>1073199998</v>
      </c>
      <c r="D145">
        <v>893</v>
      </c>
      <c r="E145">
        <v>1190</v>
      </c>
      <c r="F145">
        <v>548500</v>
      </c>
      <c r="G145">
        <v>0</v>
      </c>
      <c r="H145">
        <v>5485000</v>
      </c>
    </row>
    <row r="146" spans="3:8" ht="13.5">
      <c r="C146">
        <v>1083100118</v>
      </c>
      <c r="D146">
        <v>6</v>
      </c>
      <c r="E146">
        <v>9</v>
      </c>
      <c r="F146">
        <v>6178</v>
      </c>
      <c r="G146">
        <v>0</v>
      </c>
      <c r="H146">
        <v>61780</v>
      </c>
    </row>
    <row r="147" spans="3:8" ht="13.5">
      <c r="C147">
        <v>1083100298</v>
      </c>
      <c r="D147">
        <v>1</v>
      </c>
      <c r="E147">
        <v>1</v>
      </c>
      <c r="F147">
        <v>1204</v>
      </c>
      <c r="G147">
        <v>0</v>
      </c>
      <c r="H147">
        <v>12040</v>
      </c>
    </row>
    <row r="148" spans="3:8" ht="13.5">
      <c r="C148">
        <v>1083100378</v>
      </c>
      <c r="D148">
        <v>2</v>
      </c>
      <c r="E148">
        <v>2</v>
      </c>
      <c r="F148">
        <v>532</v>
      </c>
      <c r="G148">
        <v>0</v>
      </c>
      <c r="H148">
        <v>5320</v>
      </c>
    </row>
    <row r="149" spans="3:8" ht="13.5">
      <c r="C149">
        <v>1083100457</v>
      </c>
      <c r="D149">
        <v>1</v>
      </c>
      <c r="E149">
        <v>31</v>
      </c>
      <c r="F149">
        <v>58217</v>
      </c>
      <c r="G149">
        <v>61070</v>
      </c>
      <c r="H149">
        <v>643240</v>
      </c>
    </row>
    <row r="150" spans="3:8" ht="13.5">
      <c r="C150">
        <v>1083100458</v>
      </c>
      <c r="D150">
        <v>1</v>
      </c>
      <c r="E150">
        <v>1</v>
      </c>
      <c r="F150">
        <v>341</v>
      </c>
      <c r="G150">
        <v>0</v>
      </c>
      <c r="H150">
        <v>3410</v>
      </c>
    </row>
    <row r="151" spans="3:8" ht="13.5">
      <c r="C151">
        <v>1083108708</v>
      </c>
      <c r="D151">
        <v>1</v>
      </c>
      <c r="E151">
        <v>1</v>
      </c>
      <c r="F151">
        <v>2536</v>
      </c>
      <c r="G151">
        <v>0</v>
      </c>
      <c r="H151">
        <v>25360</v>
      </c>
    </row>
    <row r="152" spans="3:8" ht="13.5">
      <c r="C152">
        <v>1083109048</v>
      </c>
      <c r="D152">
        <v>1</v>
      </c>
      <c r="E152">
        <v>1</v>
      </c>
      <c r="F152">
        <v>490</v>
      </c>
      <c r="G152">
        <v>0</v>
      </c>
      <c r="H152">
        <v>4900</v>
      </c>
    </row>
    <row r="153" spans="3:8" ht="13.5">
      <c r="C153">
        <v>1083199997</v>
      </c>
      <c r="D153">
        <v>1</v>
      </c>
      <c r="E153">
        <v>31</v>
      </c>
      <c r="F153">
        <v>58217</v>
      </c>
      <c r="G153">
        <v>61070</v>
      </c>
      <c r="H153">
        <v>643240</v>
      </c>
    </row>
    <row r="154" spans="3:8" ht="13.5">
      <c r="C154">
        <v>1083199998</v>
      </c>
      <c r="D154">
        <v>12</v>
      </c>
      <c r="E154">
        <v>15</v>
      </c>
      <c r="F154">
        <v>11281</v>
      </c>
      <c r="G154">
        <v>0</v>
      </c>
      <c r="H154">
        <v>112810</v>
      </c>
    </row>
    <row r="155" spans="3:8" ht="13.5">
      <c r="C155">
        <v>1093100117</v>
      </c>
      <c r="D155">
        <v>5</v>
      </c>
      <c r="E155">
        <v>54</v>
      </c>
      <c r="F155">
        <v>150282</v>
      </c>
      <c r="G155">
        <v>55050</v>
      </c>
      <c r="H155">
        <v>1557870</v>
      </c>
    </row>
    <row r="156" spans="3:8" ht="13.5">
      <c r="C156">
        <v>1093100118</v>
      </c>
      <c r="D156">
        <v>65</v>
      </c>
      <c r="E156">
        <v>97</v>
      </c>
      <c r="F156">
        <v>57405</v>
      </c>
      <c r="G156">
        <v>0</v>
      </c>
      <c r="H156">
        <v>574050</v>
      </c>
    </row>
    <row r="157" spans="3:8" ht="13.5">
      <c r="C157">
        <v>1093100297</v>
      </c>
      <c r="D157">
        <v>2</v>
      </c>
      <c r="E157">
        <v>50</v>
      </c>
      <c r="F157">
        <v>149968</v>
      </c>
      <c r="G157">
        <v>108468</v>
      </c>
      <c r="H157">
        <v>1608148</v>
      </c>
    </row>
    <row r="158" spans="3:8" ht="13.5">
      <c r="C158">
        <v>1093100298</v>
      </c>
      <c r="D158">
        <v>58</v>
      </c>
      <c r="E158">
        <v>90</v>
      </c>
      <c r="F158">
        <v>86860</v>
      </c>
      <c r="G158">
        <v>0</v>
      </c>
      <c r="H158">
        <v>868600</v>
      </c>
    </row>
    <row r="159" spans="3:8" ht="13.5">
      <c r="C159">
        <v>1093100377</v>
      </c>
      <c r="D159">
        <v>2</v>
      </c>
      <c r="E159">
        <v>37</v>
      </c>
      <c r="F159">
        <v>101703</v>
      </c>
      <c r="G159">
        <v>67316</v>
      </c>
      <c r="H159">
        <v>1084346</v>
      </c>
    </row>
    <row r="160" spans="3:8" ht="13.5">
      <c r="C160">
        <v>1093100378</v>
      </c>
      <c r="D160">
        <v>28</v>
      </c>
      <c r="E160">
        <v>44</v>
      </c>
      <c r="F160">
        <v>30863</v>
      </c>
      <c r="G160">
        <v>0</v>
      </c>
      <c r="H160">
        <v>308630</v>
      </c>
    </row>
    <row r="161" spans="3:8" ht="13.5">
      <c r="C161">
        <v>1093100457</v>
      </c>
      <c r="D161">
        <v>1</v>
      </c>
      <c r="E161">
        <v>31</v>
      </c>
      <c r="F161">
        <v>41819</v>
      </c>
      <c r="G161">
        <v>59150</v>
      </c>
      <c r="H161">
        <v>477340</v>
      </c>
    </row>
    <row r="162" spans="3:8" ht="13.5">
      <c r="C162">
        <v>1093100458</v>
      </c>
      <c r="D162">
        <v>7</v>
      </c>
      <c r="E162">
        <v>12</v>
      </c>
      <c r="F162">
        <v>13998</v>
      </c>
      <c r="G162">
        <v>0</v>
      </c>
      <c r="H162">
        <v>139980</v>
      </c>
    </row>
    <row r="163" spans="3:8" ht="13.5">
      <c r="C163">
        <v>1093105248</v>
      </c>
      <c r="D163">
        <v>8</v>
      </c>
      <c r="E163">
        <v>16</v>
      </c>
      <c r="F163">
        <v>8495</v>
      </c>
      <c r="G163">
        <v>0</v>
      </c>
      <c r="H163">
        <v>84950</v>
      </c>
    </row>
    <row r="164" spans="3:8" ht="13.5">
      <c r="C164">
        <v>1093105818</v>
      </c>
      <c r="D164">
        <v>1</v>
      </c>
      <c r="E164">
        <v>1</v>
      </c>
      <c r="F164">
        <v>974</v>
      </c>
      <c r="G164">
        <v>0</v>
      </c>
      <c r="H164">
        <v>9740</v>
      </c>
    </row>
    <row r="165" spans="3:8" ht="13.5">
      <c r="C165">
        <v>1093106157</v>
      </c>
      <c r="D165">
        <v>1</v>
      </c>
      <c r="E165">
        <v>6</v>
      </c>
      <c r="F165">
        <v>881</v>
      </c>
      <c r="G165">
        <v>0</v>
      </c>
      <c r="H165">
        <v>8810</v>
      </c>
    </row>
    <row r="166" spans="3:8" ht="13.5">
      <c r="C166">
        <v>1093106158</v>
      </c>
      <c r="D166">
        <v>3</v>
      </c>
      <c r="E166">
        <v>3</v>
      </c>
      <c r="F166">
        <v>1442</v>
      </c>
      <c r="G166">
        <v>0</v>
      </c>
      <c r="H166">
        <v>14420</v>
      </c>
    </row>
    <row r="167" spans="3:8" ht="13.5">
      <c r="C167">
        <v>1093106808</v>
      </c>
      <c r="D167">
        <v>2</v>
      </c>
      <c r="E167">
        <v>12</v>
      </c>
      <c r="F167">
        <v>5002</v>
      </c>
      <c r="G167">
        <v>0</v>
      </c>
      <c r="H167">
        <v>50020</v>
      </c>
    </row>
    <row r="168" spans="3:8" ht="13.5">
      <c r="C168">
        <v>1093108218</v>
      </c>
      <c r="D168">
        <v>2</v>
      </c>
      <c r="E168">
        <v>2</v>
      </c>
      <c r="F168">
        <v>1913</v>
      </c>
      <c r="G168">
        <v>0</v>
      </c>
      <c r="H168">
        <v>19130</v>
      </c>
    </row>
    <row r="169" spans="3:8" ht="13.5">
      <c r="C169">
        <v>1093108478</v>
      </c>
      <c r="D169">
        <v>1</v>
      </c>
      <c r="E169">
        <v>1</v>
      </c>
      <c r="F169">
        <v>1836</v>
      </c>
      <c r="G169">
        <v>0</v>
      </c>
      <c r="H169">
        <v>18360</v>
      </c>
    </row>
    <row r="170" spans="3:8" ht="13.5">
      <c r="C170">
        <v>1093108628</v>
      </c>
      <c r="D170">
        <v>5</v>
      </c>
      <c r="E170">
        <v>12</v>
      </c>
      <c r="F170">
        <v>15259</v>
      </c>
      <c r="G170">
        <v>0</v>
      </c>
      <c r="H170">
        <v>152590</v>
      </c>
    </row>
    <row r="171" spans="3:8" ht="13.5">
      <c r="C171">
        <v>1093108708</v>
      </c>
      <c r="D171">
        <v>9</v>
      </c>
      <c r="E171">
        <v>11</v>
      </c>
      <c r="F171">
        <v>7953</v>
      </c>
      <c r="G171">
        <v>0</v>
      </c>
      <c r="H171">
        <v>79530</v>
      </c>
    </row>
    <row r="172" spans="3:8" ht="13.5">
      <c r="C172">
        <v>1093108888</v>
      </c>
      <c r="D172">
        <v>5</v>
      </c>
      <c r="E172">
        <v>6</v>
      </c>
      <c r="F172">
        <v>7188</v>
      </c>
      <c r="G172">
        <v>0</v>
      </c>
      <c r="H172">
        <v>71880</v>
      </c>
    </row>
    <row r="173" spans="3:8" ht="13.5">
      <c r="C173">
        <v>1093108968</v>
      </c>
      <c r="D173">
        <v>2</v>
      </c>
      <c r="E173">
        <v>3</v>
      </c>
      <c r="F173">
        <v>2705</v>
      </c>
      <c r="G173">
        <v>0</v>
      </c>
      <c r="H173">
        <v>27050</v>
      </c>
    </row>
    <row r="174" spans="3:8" ht="13.5">
      <c r="C174">
        <v>1093109048</v>
      </c>
      <c r="D174">
        <v>4</v>
      </c>
      <c r="E174">
        <v>5</v>
      </c>
      <c r="F174">
        <v>4587</v>
      </c>
      <c r="G174">
        <v>0</v>
      </c>
      <c r="H174">
        <v>45870</v>
      </c>
    </row>
    <row r="175" spans="3:8" ht="13.5">
      <c r="C175">
        <v>1093109127</v>
      </c>
      <c r="D175">
        <v>1</v>
      </c>
      <c r="E175">
        <v>31</v>
      </c>
      <c r="F175">
        <v>343496</v>
      </c>
      <c r="G175">
        <v>0</v>
      </c>
      <c r="H175">
        <v>3434960</v>
      </c>
    </row>
    <row r="176" spans="3:8" ht="13.5">
      <c r="C176">
        <v>1093109128</v>
      </c>
      <c r="D176">
        <v>7</v>
      </c>
      <c r="E176">
        <v>12</v>
      </c>
      <c r="F176">
        <v>7140</v>
      </c>
      <c r="G176">
        <v>0</v>
      </c>
      <c r="H176">
        <v>71400</v>
      </c>
    </row>
    <row r="177" spans="3:8" ht="13.5">
      <c r="C177">
        <v>1093109208</v>
      </c>
      <c r="D177">
        <v>7</v>
      </c>
      <c r="E177">
        <v>10</v>
      </c>
      <c r="F177">
        <v>4809</v>
      </c>
      <c r="G177">
        <v>0</v>
      </c>
      <c r="H177">
        <v>48090</v>
      </c>
    </row>
    <row r="178" spans="3:8" ht="13.5">
      <c r="C178">
        <v>1093199997</v>
      </c>
      <c r="D178">
        <v>12</v>
      </c>
      <c r="E178">
        <v>209</v>
      </c>
      <c r="F178">
        <v>788149</v>
      </c>
      <c r="G178">
        <v>289984</v>
      </c>
      <c r="H178">
        <v>8171474</v>
      </c>
    </row>
    <row r="179" spans="3:8" ht="13.5">
      <c r="C179">
        <v>1093199998</v>
      </c>
      <c r="D179">
        <v>214</v>
      </c>
      <c r="E179">
        <v>337</v>
      </c>
      <c r="F179">
        <v>258429</v>
      </c>
      <c r="G179">
        <v>0</v>
      </c>
      <c r="H179">
        <v>2584290</v>
      </c>
    </row>
    <row r="180" spans="3:8" ht="13.5">
      <c r="C180">
        <v>1993100117</v>
      </c>
      <c r="D180">
        <v>18</v>
      </c>
      <c r="E180">
        <v>184</v>
      </c>
      <c r="F180">
        <v>551674</v>
      </c>
      <c r="G180">
        <v>260188</v>
      </c>
      <c r="H180">
        <v>5776928</v>
      </c>
    </row>
    <row r="181" spans="3:8" ht="13.5">
      <c r="C181">
        <v>1993100118</v>
      </c>
      <c r="D181">
        <v>1105</v>
      </c>
      <c r="E181">
        <v>1681</v>
      </c>
      <c r="F181">
        <v>1311454</v>
      </c>
      <c r="G181">
        <v>0</v>
      </c>
      <c r="H181">
        <v>13114540</v>
      </c>
    </row>
    <row r="182" spans="3:8" ht="13.5">
      <c r="C182">
        <v>1993100297</v>
      </c>
      <c r="D182">
        <v>8</v>
      </c>
      <c r="E182">
        <v>112</v>
      </c>
      <c r="F182">
        <v>256270</v>
      </c>
      <c r="G182">
        <v>200018</v>
      </c>
      <c r="H182">
        <v>2762718</v>
      </c>
    </row>
    <row r="183" spans="3:8" ht="13.5">
      <c r="C183">
        <v>1993100298</v>
      </c>
      <c r="D183">
        <v>955</v>
      </c>
      <c r="E183">
        <v>1427</v>
      </c>
      <c r="F183">
        <v>1196209</v>
      </c>
      <c r="G183">
        <v>0</v>
      </c>
      <c r="H183">
        <v>11962090</v>
      </c>
    </row>
    <row r="184" spans="3:8" ht="13.5">
      <c r="C184">
        <v>1993100377</v>
      </c>
      <c r="D184">
        <v>7</v>
      </c>
      <c r="E184">
        <v>93</v>
      </c>
      <c r="F184">
        <v>339588</v>
      </c>
      <c r="G184">
        <v>133348</v>
      </c>
      <c r="H184">
        <v>3529228</v>
      </c>
    </row>
    <row r="185" spans="3:8" ht="13.5">
      <c r="C185">
        <v>1993100378</v>
      </c>
      <c r="D185">
        <v>350</v>
      </c>
      <c r="E185">
        <v>676</v>
      </c>
      <c r="F185">
        <v>494545</v>
      </c>
      <c r="G185">
        <v>0</v>
      </c>
      <c r="H185">
        <v>4945450</v>
      </c>
    </row>
    <row r="186" spans="3:8" ht="13.5">
      <c r="C186">
        <v>1993100457</v>
      </c>
      <c r="D186">
        <v>4</v>
      </c>
      <c r="E186">
        <v>107</v>
      </c>
      <c r="F186">
        <v>146372</v>
      </c>
      <c r="G186">
        <v>147286</v>
      </c>
      <c r="H186">
        <v>1611006</v>
      </c>
    </row>
    <row r="187" spans="3:8" ht="13.5">
      <c r="C187">
        <v>1993100458</v>
      </c>
      <c r="D187">
        <v>272</v>
      </c>
      <c r="E187">
        <v>483</v>
      </c>
      <c r="F187">
        <v>571089</v>
      </c>
      <c r="G187">
        <v>0</v>
      </c>
      <c r="H187">
        <v>5710890</v>
      </c>
    </row>
    <row r="188" spans="3:8" ht="13.5">
      <c r="C188">
        <v>1993105247</v>
      </c>
      <c r="D188">
        <v>5</v>
      </c>
      <c r="E188">
        <v>99</v>
      </c>
      <c r="F188">
        <v>397324</v>
      </c>
      <c r="G188">
        <v>133148</v>
      </c>
      <c r="H188">
        <v>4106388</v>
      </c>
    </row>
    <row r="189" spans="3:8" ht="13.5">
      <c r="C189">
        <v>1993105248</v>
      </c>
      <c r="D189">
        <v>93</v>
      </c>
      <c r="E189">
        <v>146</v>
      </c>
      <c r="F189">
        <v>207468</v>
      </c>
      <c r="G189">
        <v>0</v>
      </c>
      <c r="H189">
        <v>2074680</v>
      </c>
    </row>
    <row r="190" spans="3:8" ht="13.5">
      <c r="C190">
        <v>1993105818</v>
      </c>
      <c r="D190">
        <v>33</v>
      </c>
      <c r="E190">
        <v>46</v>
      </c>
      <c r="F190">
        <v>47845</v>
      </c>
      <c r="G190">
        <v>0</v>
      </c>
      <c r="H190">
        <v>478450</v>
      </c>
    </row>
    <row r="191" spans="3:8" ht="13.5">
      <c r="C191">
        <v>1993106157</v>
      </c>
      <c r="D191">
        <v>2</v>
      </c>
      <c r="E191">
        <v>22</v>
      </c>
      <c r="F191">
        <v>132850</v>
      </c>
      <c r="G191">
        <v>28910</v>
      </c>
      <c r="H191">
        <v>1357410</v>
      </c>
    </row>
    <row r="192" spans="3:8" ht="13.5">
      <c r="C192">
        <v>1993106158</v>
      </c>
      <c r="D192">
        <v>52</v>
      </c>
      <c r="E192">
        <v>76</v>
      </c>
      <c r="F192">
        <v>61100</v>
      </c>
      <c r="G192">
        <v>0</v>
      </c>
      <c r="H192">
        <v>611000</v>
      </c>
    </row>
    <row r="193" spans="3:8" ht="13.5">
      <c r="C193">
        <v>1993106808</v>
      </c>
      <c r="D193">
        <v>43</v>
      </c>
      <c r="E193">
        <v>76</v>
      </c>
      <c r="F193">
        <v>44528</v>
      </c>
      <c r="G193">
        <v>0</v>
      </c>
      <c r="H193">
        <v>445280</v>
      </c>
    </row>
    <row r="194" spans="3:8" ht="13.5">
      <c r="C194">
        <v>1993107718</v>
      </c>
      <c r="D194">
        <v>23</v>
      </c>
      <c r="E194">
        <v>28</v>
      </c>
      <c r="F194">
        <v>18651</v>
      </c>
      <c r="G194">
        <v>0</v>
      </c>
      <c r="H194">
        <v>186510</v>
      </c>
    </row>
    <row r="195" spans="3:8" ht="13.5">
      <c r="C195">
        <v>1993108217</v>
      </c>
      <c r="D195">
        <v>1</v>
      </c>
      <c r="E195">
        <v>12</v>
      </c>
      <c r="F195">
        <v>22665</v>
      </c>
      <c r="G195">
        <v>23000</v>
      </c>
      <c r="H195">
        <v>249650</v>
      </c>
    </row>
    <row r="196" spans="3:8" ht="13.5">
      <c r="C196">
        <v>1993108218</v>
      </c>
      <c r="D196">
        <v>24</v>
      </c>
      <c r="E196">
        <v>41</v>
      </c>
      <c r="F196">
        <v>22956</v>
      </c>
      <c r="G196">
        <v>0</v>
      </c>
      <c r="H196">
        <v>229560</v>
      </c>
    </row>
    <row r="197" spans="3:8" ht="13.5">
      <c r="C197">
        <v>1993108398</v>
      </c>
      <c r="D197">
        <v>12</v>
      </c>
      <c r="E197">
        <v>18</v>
      </c>
      <c r="F197">
        <v>53777</v>
      </c>
      <c r="G197">
        <v>0</v>
      </c>
      <c r="H197">
        <v>537770</v>
      </c>
    </row>
    <row r="198" spans="3:8" ht="13.5">
      <c r="C198">
        <v>1993108478</v>
      </c>
      <c r="D198">
        <v>12</v>
      </c>
      <c r="E198">
        <v>18</v>
      </c>
      <c r="F198">
        <v>13889</v>
      </c>
      <c r="G198">
        <v>0</v>
      </c>
      <c r="H198">
        <v>138890</v>
      </c>
    </row>
    <row r="199" spans="3:8" ht="13.5">
      <c r="C199">
        <v>1993108628</v>
      </c>
      <c r="D199">
        <v>106</v>
      </c>
      <c r="E199">
        <v>164</v>
      </c>
      <c r="F199">
        <v>138261</v>
      </c>
      <c r="G199">
        <v>0</v>
      </c>
      <c r="H199">
        <v>1382610</v>
      </c>
    </row>
    <row r="200" spans="3:8" ht="13.5">
      <c r="C200">
        <v>1993108707</v>
      </c>
      <c r="D200">
        <v>2</v>
      </c>
      <c r="E200">
        <v>15</v>
      </c>
      <c r="F200">
        <v>62879</v>
      </c>
      <c r="G200">
        <v>25960</v>
      </c>
      <c r="H200">
        <v>654750</v>
      </c>
    </row>
    <row r="201" spans="3:8" ht="13.5">
      <c r="C201">
        <v>1993108708</v>
      </c>
      <c r="D201">
        <v>121</v>
      </c>
      <c r="E201">
        <v>186</v>
      </c>
      <c r="F201">
        <v>195382</v>
      </c>
      <c r="G201">
        <v>0</v>
      </c>
      <c r="H201">
        <v>1953820</v>
      </c>
    </row>
    <row r="202" spans="3:8" ht="13.5">
      <c r="C202">
        <v>1993108888</v>
      </c>
      <c r="D202">
        <v>78</v>
      </c>
      <c r="E202">
        <v>129</v>
      </c>
      <c r="F202">
        <v>105085</v>
      </c>
      <c r="G202">
        <v>0</v>
      </c>
      <c r="H202">
        <v>1050850</v>
      </c>
    </row>
    <row r="203" spans="3:8" ht="13.5">
      <c r="C203">
        <v>1993108968</v>
      </c>
      <c r="D203">
        <v>81</v>
      </c>
      <c r="E203">
        <v>126</v>
      </c>
      <c r="F203">
        <v>114643</v>
      </c>
      <c r="G203">
        <v>0</v>
      </c>
      <c r="H203">
        <v>1146430</v>
      </c>
    </row>
    <row r="204" spans="3:8" ht="13.5">
      <c r="C204">
        <v>1993109047</v>
      </c>
      <c r="D204">
        <v>1</v>
      </c>
      <c r="E204">
        <v>6</v>
      </c>
      <c r="F204">
        <v>21383</v>
      </c>
      <c r="G204">
        <v>4480</v>
      </c>
      <c r="H204">
        <v>218310</v>
      </c>
    </row>
    <row r="205" spans="3:8" ht="13.5">
      <c r="C205">
        <v>1993109048</v>
      </c>
      <c r="D205">
        <v>102</v>
      </c>
      <c r="E205">
        <v>151</v>
      </c>
      <c r="F205">
        <v>157683</v>
      </c>
      <c r="G205">
        <v>0</v>
      </c>
      <c r="H205">
        <v>1576830</v>
      </c>
    </row>
    <row r="206" spans="3:8" ht="13.5">
      <c r="C206">
        <v>1993109127</v>
      </c>
      <c r="D206">
        <v>2</v>
      </c>
      <c r="E206">
        <v>37</v>
      </c>
      <c r="F206">
        <v>369852</v>
      </c>
      <c r="G206">
        <v>7930</v>
      </c>
      <c r="H206">
        <v>3706450</v>
      </c>
    </row>
    <row r="207" spans="3:8" ht="13.5">
      <c r="C207">
        <v>1993109128</v>
      </c>
      <c r="D207">
        <v>139</v>
      </c>
      <c r="E207">
        <v>210</v>
      </c>
      <c r="F207">
        <v>232573</v>
      </c>
      <c r="G207">
        <v>0</v>
      </c>
      <c r="H207">
        <v>2325730</v>
      </c>
    </row>
    <row r="208" spans="3:8" ht="13.5">
      <c r="C208">
        <v>1993109208</v>
      </c>
      <c r="D208">
        <v>120</v>
      </c>
      <c r="E208">
        <v>201</v>
      </c>
      <c r="F208">
        <v>153042</v>
      </c>
      <c r="G208">
        <v>0</v>
      </c>
      <c r="H208">
        <v>1530420</v>
      </c>
    </row>
    <row r="209" spans="3:8" ht="13.5">
      <c r="C209">
        <v>1993190107</v>
      </c>
      <c r="D209">
        <v>37</v>
      </c>
      <c r="E209">
        <v>496</v>
      </c>
      <c r="F209">
        <v>1293904</v>
      </c>
      <c r="G209">
        <v>740840</v>
      </c>
      <c r="H209">
        <v>13679880</v>
      </c>
    </row>
    <row r="210" spans="3:8" ht="13.5">
      <c r="C210">
        <v>1993190108</v>
      </c>
      <c r="D210">
        <v>2682</v>
      </c>
      <c r="E210">
        <v>4267</v>
      </c>
      <c r="F210">
        <v>3573297</v>
      </c>
      <c r="G210">
        <v>0</v>
      </c>
      <c r="H210">
        <v>35732970</v>
      </c>
    </row>
    <row r="211" spans="3:8" ht="13.5">
      <c r="C211">
        <v>1993190117</v>
      </c>
      <c r="D211">
        <v>5</v>
      </c>
      <c r="E211">
        <v>99</v>
      </c>
      <c r="F211">
        <v>397324</v>
      </c>
      <c r="G211">
        <v>133148</v>
      </c>
      <c r="H211">
        <v>4106388</v>
      </c>
    </row>
    <row r="212" spans="3:8" ht="13.5">
      <c r="C212">
        <v>1993190118</v>
      </c>
      <c r="D212">
        <v>93</v>
      </c>
      <c r="E212">
        <v>146</v>
      </c>
      <c r="F212">
        <v>207468</v>
      </c>
      <c r="G212">
        <v>0</v>
      </c>
      <c r="H212">
        <v>2074680</v>
      </c>
    </row>
    <row r="213" spans="3:8" ht="13.5">
      <c r="C213">
        <v>1993190127</v>
      </c>
      <c r="D213">
        <v>4</v>
      </c>
      <c r="E213">
        <v>59</v>
      </c>
      <c r="F213">
        <v>502702</v>
      </c>
      <c r="G213">
        <v>36840</v>
      </c>
      <c r="H213">
        <v>5063860</v>
      </c>
    </row>
    <row r="214" spans="3:8" ht="13.5">
      <c r="C214">
        <v>1993190128</v>
      </c>
      <c r="D214">
        <v>224</v>
      </c>
      <c r="E214">
        <v>332</v>
      </c>
      <c r="F214">
        <v>341518</v>
      </c>
      <c r="G214">
        <v>0</v>
      </c>
      <c r="H214">
        <v>3415180</v>
      </c>
    </row>
    <row r="215" spans="3:8" ht="13.5">
      <c r="C215">
        <v>1993190137</v>
      </c>
      <c r="D215">
        <v>2</v>
      </c>
      <c r="E215">
        <v>15</v>
      </c>
      <c r="F215">
        <v>62879</v>
      </c>
      <c r="G215">
        <v>25960</v>
      </c>
      <c r="H215">
        <v>654750</v>
      </c>
    </row>
    <row r="216" spans="3:8" ht="13.5">
      <c r="C216">
        <v>1993190138</v>
      </c>
      <c r="D216">
        <v>390</v>
      </c>
      <c r="E216">
        <v>627</v>
      </c>
      <c r="F216">
        <v>531213</v>
      </c>
      <c r="G216">
        <v>0</v>
      </c>
      <c r="H216">
        <v>5312130</v>
      </c>
    </row>
    <row r="217" spans="3:8" ht="13.5">
      <c r="C217">
        <v>1993190147</v>
      </c>
      <c r="D217">
        <v>1</v>
      </c>
      <c r="E217">
        <v>6</v>
      </c>
      <c r="F217">
        <v>21383</v>
      </c>
      <c r="G217">
        <v>4480</v>
      </c>
      <c r="H217">
        <v>218310</v>
      </c>
    </row>
    <row r="218" spans="3:8" ht="13.5">
      <c r="C218">
        <v>1993190148</v>
      </c>
      <c r="D218">
        <v>284</v>
      </c>
      <c r="E218">
        <v>434</v>
      </c>
      <c r="F218">
        <v>396062</v>
      </c>
      <c r="G218">
        <v>0</v>
      </c>
      <c r="H218">
        <v>3960620</v>
      </c>
    </row>
    <row r="219" spans="3:8" ht="13.5">
      <c r="C219">
        <v>1993190157</v>
      </c>
      <c r="D219">
        <v>1</v>
      </c>
      <c r="E219">
        <v>12</v>
      </c>
      <c r="F219">
        <v>22665</v>
      </c>
      <c r="G219">
        <v>23000</v>
      </c>
      <c r="H219">
        <v>249650</v>
      </c>
    </row>
    <row r="220" spans="3:8" ht="13.5">
      <c r="C220">
        <v>1993190158</v>
      </c>
      <c r="D220">
        <v>48</v>
      </c>
      <c r="E220">
        <v>77</v>
      </c>
      <c r="F220">
        <v>90622</v>
      </c>
      <c r="G220">
        <v>0</v>
      </c>
      <c r="H220">
        <v>906220</v>
      </c>
    </row>
    <row r="221" spans="3:8" ht="13.5">
      <c r="C221">
        <v>1993199997</v>
      </c>
      <c r="D221">
        <v>50</v>
      </c>
      <c r="E221">
        <v>687</v>
      </c>
      <c r="F221">
        <v>2300857</v>
      </c>
      <c r="G221">
        <v>964268</v>
      </c>
      <c r="H221">
        <v>23972838</v>
      </c>
    </row>
    <row r="222" spans="3:8" ht="13.5">
      <c r="C222">
        <v>1993199998</v>
      </c>
      <c r="D222">
        <v>3721</v>
      </c>
      <c r="E222">
        <v>5883</v>
      </c>
      <c r="F222">
        <v>5140180</v>
      </c>
      <c r="G222">
        <v>0</v>
      </c>
      <c r="H222">
        <v>51401800</v>
      </c>
    </row>
    <row r="223" spans="3:8" ht="13.5">
      <c r="C223">
        <v>2013100117</v>
      </c>
      <c r="D223">
        <v>13</v>
      </c>
      <c r="E223">
        <v>160</v>
      </c>
      <c r="F223">
        <v>714294</v>
      </c>
      <c r="G223">
        <v>189152</v>
      </c>
      <c r="H223">
        <v>7332092</v>
      </c>
    </row>
    <row r="224" spans="3:8" ht="13.5">
      <c r="C224">
        <v>2013100118</v>
      </c>
      <c r="D224">
        <v>130</v>
      </c>
      <c r="E224">
        <v>199</v>
      </c>
      <c r="F224">
        <v>367338</v>
      </c>
      <c r="G224">
        <v>0</v>
      </c>
      <c r="H224">
        <v>3673380</v>
      </c>
    </row>
    <row r="225" spans="3:8" ht="13.5">
      <c r="C225">
        <v>2013100297</v>
      </c>
      <c r="D225">
        <v>10</v>
      </c>
      <c r="E225">
        <v>133</v>
      </c>
      <c r="F225">
        <v>665733</v>
      </c>
      <c r="G225">
        <v>224042</v>
      </c>
      <c r="H225">
        <v>6881372</v>
      </c>
    </row>
    <row r="226" spans="3:8" ht="13.5">
      <c r="C226">
        <v>2013100298</v>
      </c>
      <c r="D226">
        <v>76</v>
      </c>
      <c r="E226">
        <v>139</v>
      </c>
      <c r="F226">
        <v>394993</v>
      </c>
      <c r="G226">
        <v>0</v>
      </c>
      <c r="H226">
        <v>3949930</v>
      </c>
    </row>
    <row r="227" spans="3:8" ht="13.5">
      <c r="C227">
        <v>2013100377</v>
      </c>
      <c r="D227">
        <v>4</v>
      </c>
      <c r="E227">
        <v>36</v>
      </c>
      <c r="F227">
        <v>146060</v>
      </c>
      <c r="G227">
        <v>65696</v>
      </c>
      <c r="H227">
        <v>1526296</v>
      </c>
    </row>
    <row r="228" spans="3:8" ht="13.5">
      <c r="C228">
        <v>2013100378</v>
      </c>
      <c r="D228">
        <v>41</v>
      </c>
      <c r="E228">
        <v>62</v>
      </c>
      <c r="F228">
        <v>106972</v>
      </c>
      <c r="G228">
        <v>0</v>
      </c>
      <c r="H228">
        <v>1069720</v>
      </c>
    </row>
    <row r="229" spans="3:8" ht="13.5">
      <c r="C229">
        <v>2013100457</v>
      </c>
      <c r="D229">
        <v>4</v>
      </c>
      <c r="E229">
        <v>90</v>
      </c>
      <c r="F229">
        <v>285065</v>
      </c>
      <c r="G229">
        <v>134358</v>
      </c>
      <c r="H229">
        <v>2985008</v>
      </c>
    </row>
    <row r="230" spans="3:8" ht="13.5">
      <c r="C230">
        <v>2013100458</v>
      </c>
      <c r="D230">
        <v>28</v>
      </c>
      <c r="E230">
        <v>46</v>
      </c>
      <c r="F230">
        <v>72925</v>
      </c>
      <c r="G230">
        <v>0</v>
      </c>
      <c r="H230">
        <v>729250</v>
      </c>
    </row>
    <row r="231" spans="3:8" ht="13.5">
      <c r="C231">
        <v>2013105248</v>
      </c>
      <c r="D231">
        <v>11</v>
      </c>
      <c r="E231">
        <v>15</v>
      </c>
      <c r="F231">
        <v>25940</v>
      </c>
      <c r="G231">
        <v>0</v>
      </c>
      <c r="H231">
        <v>259400</v>
      </c>
    </row>
    <row r="232" spans="3:8" ht="13.5">
      <c r="C232">
        <v>2013105818</v>
      </c>
      <c r="D232">
        <v>3</v>
      </c>
      <c r="E232">
        <v>7</v>
      </c>
      <c r="F232">
        <v>7486</v>
      </c>
      <c r="G232">
        <v>0</v>
      </c>
      <c r="H232">
        <v>74860</v>
      </c>
    </row>
    <row r="233" spans="3:8" ht="13.5">
      <c r="C233">
        <v>2013106157</v>
      </c>
      <c r="D233">
        <v>2</v>
      </c>
      <c r="E233">
        <v>12</v>
      </c>
      <c r="F233">
        <v>60009</v>
      </c>
      <c r="G233">
        <v>16642</v>
      </c>
      <c r="H233">
        <v>616732</v>
      </c>
    </row>
    <row r="234" spans="3:8" ht="13.5">
      <c r="C234">
        <v>2013106158</v>
      </c>
      <c r="D234">
        <v>7</v>
      </c>
      <c r="E234">
        <v>7</v>
      </c>
      <c r="F234">
        <v>9023</v>
      </c>
      <c r="G234">
        <v>0</v>
      </c>
      <c r="H234">
        <v>90230</v>
      </c>
    </row>
    <row r="235" spans="3:8" ht="13.5">
      <c r="C235">
        <v>2013106807</v>
      </c>
      <c r="D235">
        <v>1</v>
      </c>
      <c r="E235">
        <v>6</v>
      </c>
      <c r="F235">
        <v>22679</v>
      </c>
      <c r="G235">
        <v>8960</v>
      </c>
      <c r="H235">
        <v>235750</v>
      </c>
    </row>
    <row r="236" spans="3:8" ht="13.5">
      <c r="C236">
        <v>2013106808</v>
      </c>
      <c r="D236">
        <v>9</v>
      </c>
      <c r="E236">
        <v>19</v>
      </c>
      <c r="F236">
        <v>86512</v>
      </c>
      <c r="G236">
        <v>0</v>
      </c>
      <c r="H236">
        <v>865120</v>
      </c>
    </row>
    <row r="237" spans="3:8" ht="13.5">
      <c r="C237">
        <v>2013107717</v>
      </c>
      <c r="D237">
        <v>1</v>
      </c>
      <c r="E237">
        <v>10</v>
      </c>
      <c r="F237">
        <v>33253</v>
      </c>
      <c r="G237">
        <v>7240</v>
      </c>
      <c r="H237">
        <v>339770</v>
      </c>
    </row>
    <row r="238" spans="3:8" ht="13.5">
      <c r="C238">
        <v>2013107718</v>
      </c>
      <c r="D238">
        <v>3</v>
      </c>
      <c r="E238">
        <v>3</v>
      </c>
      <c r="F238">
        <v>7064</v>
      </c>
      <c r="G238">
        <v>0</v>
      </c>
      <c r="H238">
        <v>70640</v>
      </c>
    </row>
    <row r="239" spans="3:8" ht="13.5">
      <c r="C239">
        <v>2013108217</v>
      </c>
      <c r="D239">
        <v>2</v>
      </c>
      <c r="E239">
        <v>45</v>
      </c>
      <c r="F239">
        <v>273223</v>
      </c>
      <c r="G239">
        <v>78100</v>
      </c>
      <c r="H239">
        <v>2810330</v>
      </c>
    </row>
    <row r="240" spans="3:8" ht="13.5">
      <c r="C240">
        <v>2013108218</v>
      </c>
      <c r="D240">
        <v>2</v>
      </c>
      <c r="E240">
        <v>4</v>
      </c>
      <c r="F240">
        <v>5509</v>
      </c>
      <c r="G240">
        <v>0</v>
      </c>
      <c r="H240">
        <v>55090</v>
      </c>
    </row>
    <row r="241" spans="3:8" ht="13.5">
      <c r="C241">
        <v>2013108397</v>
      </c>
      <c r="D241">
        <v>1</v>
      </c>
      <c r="E241">
        <v>4</v>
      </c>
      <c r="F241">
        <v>12622</v>
      </c>
      <c r="G241">
        <v>0</v>
      </c>
      <c r="H241">
        <v>126220</v>
      </c>
    </row>
    <row r="242" spans="3:8" ht="13.5">
      <c r="C242">
        <v>2013108398</v>
      </c>
      <c r="D242">
        <v>1</v>
      </c>
      <c r="E242">
        <v>1</v>
      </c>
      <c r="F242">
        <v>189</v>
      </c>
      <c r="G242">
        <v>0</v>
      </c>
      <c r="H242">
        <v>1890</v>
      </c>
    </row>
    <row r="243" spans="3:8" ht="13.5">
      <c r="C243">
        <v>2013108477</v>
      </c>
      <c r="D243">
        <v>2</v>
      </c>
      <c r="E243">
        <v>5</v>
      </c>
      <c r="F243">
        <v>42333</v>
      </c>
      <c r="G243">
        <v>2710</v>
      </c>
      <c r="H243">
        <v>426040</v>
      </c>
    </row>
    <row r="244" spans="3:8" ht="13.5">
      <c r="C244">
        <v>2013108478</v>
      </c>
      <c r="D244">
        <v>2</v>
      </c>
      <c r="E244">
        <v>6</v>
      </c>
      <c r="F244">
        <v>16476</v>
      </c>
      <c r="G244">
        <v>0</v>
      </c>
      <c r="H244">
        <v>164760</v>
      </c>
    </row>
    <row r="245" spans="3:8" ht="13.5">
      <c r="C245">
        <v>2013108627</v>
      </c>
      <c r="D245">
        <v>2</v>
      </c>
      <c r="E245">
        <v>24</v>
      </c>
      <c r="F245">
        <v>113743</v>
      </c>
      <c r="G245">
        <v>35354</v>
      </c>
      <c r="H245">
        <v>1172784</v>
      </c>
    </row>
    <row r="246" spans="3:8" ht="13.5">
      <c r="C246">
        <v>2013108628</v>
      </c>
      <c r="D246">
        <v>19</v>
      </c>
      <c r="E246">
        <v>36</v>
      </c>
      <c r="F246">
        <v>50353</v>
      </c>
      <c r="G246">
        <v>0</v>
      </c>
      <c r="H246">
        <v>503530</v>
      </c>
    </row>
    <row r="247" spans="3:8" ht="13.5">
      <c r="C247">
        <v>2013108707</v>
      </c>
      <c r="D247">
        <v>1</v>
      </c>
      <c r="E247">
        <v>3</v>
      </c>
      <c r="F247">
        <v>12809</v>
      </c>
      <c r="G247">
        <v>4480</v>
      </c>
      <c r="H247">
        <v>132570</v>
      </c>
    </row>
    <row r="248" spans="3:8" ht="13.5">
      <c r="C248">
        <v>2013108708</v>
      </c>
      <c r="D248">
        <v>8</v>
      </c>
      <c r="E248">
        <v>15</v>
      </c>
      <c r="F248">
        <v>22303</v>
      </c>
      <c r="G248">
        <v>0</v>
      </c>
      <c r="H248">
        <v>223030</v>
      </c>
    </row>
    <row r="249" spans="3:8" ht="13.5">
      <c r="C249">
        <v>2013108887</v>
      </c>
      <c r="D249">
        <v>1</v>
      </c>
      <c r="E249">
        <v>4</v>
      </c>
      <c r="F249">
        <v>15384</v>
      </c>
      <c r="G249">
        <v>6600</v>
      </c>
      <c r="H249">
        <v>160440</v>
      </c>
    </row>
    <row r="250" spans="3:8" ht="13.5">
      <c r="C250">
        <v>2013108888</v>
      </c>
      <c r="D250">
        <v>13</v>
      </c>
      <c r="E250">
        <v>19</v>
      </c>
      <c r="F250">
        <v>24842</v>
      </c>
      <c r="G250">
        <v>0</v>
      </c>
      <c r="H250">
        <v>248420</v>
      </c>
    </row>
    <row r="251" spans="3:8" ht="13.5">
      <c r="C251">
        <v>2013108967</v>
      </c>
      <c r="D251">
        <v>1</v>
      </c>
      <c r="E251">
        <v>8</v>
      </c>
      <c r="F251">
        <v>18682</v>
      </c>
      <c r="G251">
        <v>14480</v>
      </c>
      <c r="H251">
        <v>201300</v>
      </c>
    </row>
    <row r="252" spans="3:8" ht="13.5">
      <c r="C252">
        <v>2013108968</v>
      </c>
      <c r="D252">
        <v>3</v>
      </c>
      <c r="E252">
        <v>4</v>
      </c>
      <c r="F252">
        <v>2460</v>
      </c>
      <c r="G252">
        <v>0</v>
      </c>
      <c r="H252">
        <v>24600</v>
      </c>
    </row>
    <row r="253" spans="3:8" ht="13.5">
      <c r="C253">
        <v>2013109048</v>
      </c>
      <c r="D253">
        <v>20</v>
      </c>
      <c r="E253">
        <v>30</v>
      </c>
      <c r="F253">
        <v>93826</v>
      </c>
      <c r="G253">
        <v>0</v>
      </c>
      <c r="H253">
        <v>938260</v>
      </c>
    </row>
    <row r="254" spans="3:8" ht="13.5">
      <c r="C254">
        <v>2013109127</v>
      </c>
      <c r="D254">
        <v>4</v>
      </c>
      <c r="E254">
        <v>59</v>
      </c>
      <c r="F254">
        <v>345567</v>
      </c>
      <c r="G254">
        <v>50350</v>
      </c>
      <c r="H254">
        <v>3506020</v>
      </c>
    </row>
    <row r="255" spans="3:8" ht="13.5">
      <c r="C255">
        <v>2013109128</v>
      </c>
      <c r="D255">
        <v>15</v>
      </c>
      <c r="E255">
        <v>28</v>
      </c>
      <c r="F255">
        <v>110219</v>
      </c>
      <c r="G255">
        <v>0</v>
      </c>
      <c r="H255">
        <v>1102190</v>
      </c>
    </row>
    <row r="256" spans="3:8" ht="13.5">
      <c r="C256">
        <v>2013109207</v>
      </c>
      <c r="D256">
        <v>1</v>
      </c>
      <c r="E256">
        <v>2</v>
      </c>
      <c r="F256">
        <v>14163</v>
      </c>
      <c r="G256">
        <v>1920</v>
      </c>
      <c r="H256">
        <v>143550</v>
      </c>
    </row>
    <row r="257" spans="3:8" ht="13.5">
      <c r="C257">
        <v>2013109208</v>
      </c>
      <c r="D257">
        <v>12</v>
      </c>
      <c r="E257">
        <v>19</v>
      </c>
      <c r="F257">
        <v>37505</v>
      </c>
      <c r="G257">
        <v>0</v>
      </c>
      <c r="H257">
        <v>375050</v>
      </c>
    </row>
    <row r="258" spans="3:8" ht="13.5">
      <c r="C258">
        <v>2013199997</v>
      </c>
      <c r="D258">
        <v>50</v>
      </c>
      <c r="E258">
        <v>601</v>
      </c>
      <c r="F258">
        <v>2775619</v>
      </c>
      <c r="G258">
        <v>840084</v>
      </c>
      <c r="H258">
        <v>28596274</v>
      </c>
    </row>
    <row r="259" spans="3:8" ht="13.5">
      <c r="C259">
        <v>2013199998</v>
      </c>
      <c r="D259">
        <v>403</v>
      </c>
      <c r="E259">
        <v>659</v>
      </c>
      <c r="F259">
        <v>1441935</v>
      </c>
      <c r="G259">
        <v>0</v>
      </c>
      <c r="H259">
        <v>14419350</v>
      </c>
    </row>
    <row r="260" spans="3:8" ht="13.5">
      <c r="C260">
        <v>2023100117</v>
      </c>
      <c r="D260">
        <v>15</v>
      </c>
      <c r="E260">
        <v>184</v>
      </c>
      <c r="F260">
        <v>1132330</v>
      </c>
      <c r="G260">
        <v>206536</v>
      </c>
      <c r="H260">
        <v>11529836</v>
      </c>
    </row>
    <row r="261" spans="3:8" ht="13.5">
      <c r="C261">
        <v>2023100118</v>
      </c>
      <c r="D261">
        <v>101</v>
      </c>
      <c r="E261">
        <v>166</v>
      </c>
      <c r="F261">
        <v>793054</v>
      </c>
      <c r="G261">
        <v>0</v>
      </c>
      <c r="H261">
        <v>7930540</v>
      </c>
    </row>
    <row r="262" spans="3:8" ht="13.5">
      <c r="C262">
        <v>2023100297</v>
      </c>
      <c r="D262">
        <v>12</v>
      </c>
      <c r="E262">
        <v>164</v>
      </c>
      <c r="F262">
        <v>935713</v>
      </c>
      <c r="G262">
        <v>154920</v>
      </c>
      <c r="H262">
        <v>9512050</v>
      </c>
    </row>
    <row r="263" spans="3:8" ht="13.5">
      <c r="C263">
        <v>2023100298</v>
      </c>
      <c r="D263">
        <v>89</v>
      </c>
      <c r="E263">
        <v>136</v>
      </c>
      <c r="F263">
        <v>390350</v>
      </c>
      <c r="G263">
        <v>0</v>
      </c>
      <c r="H263">
        <v>3903500</v>
      </c>
    </row>
    <row r="264" spans="3:8" ht="13.5">
      <c r="C264">
        <v>2023100377</v>
      </c>
      <c r="D264">
        <v>5</v>
      </c>
      <c r="E264">
        <v>17</v>
      </c>
      <c r="F264">
        <v>143940</v>
      </c>
      <c r="G264">
        <v>25764</v>
      </c>
      <c r="H264">
        <v>1465164</v>
      </c>
    </row>
    <row r="265" spans="3:8" ht="13.5">
      <c r="C265">
        <v>2023100378</v>
      </c>
      <c r="D265">
        <v>29</v>
      </c>
      <c r="E265">
        <v>50</v>
      </c>
      <c r="F265">
        <v>186765</v>
      </c>
      <c r="G265">
        <v>0</v>
      </c>
      <c r="H265">
        <v>1867650</v>
      </c>
    </row>
    <row r="266" spans="3:8" ht="13.5">
      <c r="C266">
        <v>2023100457</v>
      </c>
      <c r="D266">
        <v>2</v>
      </c>
      <c r="E266">
        <v>46</v>
      </c>
      <c r="F266">
        <v>284949</v>
      </c>
      <c r="G266">
        <v>63000</v>
      </c>
      <c r="H266">
        <v>2912490</v>
      </c>
    </row>
    <row r="267" spans="3:8" ht="13.5">
      <c r="C267">
        <v>2023100458</v>
      </c>
      <c r="D267">
        <v>27</v>
      </c>
      <c r="E267">
        <v>51</v>
      </c>
      <c r="F267">
        <v>89913</v>
      </c>
      <c r="G267">
        <v>0</v>
      </c>
      <c r="H267">
        <v>899130</v>
      </c>
    </row>
    <row r="268" spans="3:8" ht="13.5">
      <c r="C268">
        <v>2023105248</v>
      </c>
      <c r="D268">
        <v>4</v>
      </c>
      <c r="E268">
        <v>7</v>
      </c>
      <c r="F268">
        <v>18492</v>
      </c>
      <c r="G268">
        <v>0</v>
      </c>
      <c r="H268">
        <v>184920</v>
      </c>
    </row>
    <row r="269" spans="3:8" ht="13.5">
      <c r="C269">
        <v>2023105818</v>
      </c>
      <c r="D269">
        <v>4</v>
      </c>
      <c r="E269">
        <v>4</v>
      </c>
      <c r="F269">
        <v>4356</v>
      </c>
      <c r="G269">
        <v>0</v>
      </c>
      <c r="H269">
        <v>43560</v>
      </c>
    </row>
    <row r="270" spans="3:8" ht="13.5">
      <c r="C270">
        <v>2023106157</v>
      </c>
      <c r="D270">
        <v>1</v>
      </c>
      <c r="E270">
        <v>19</v>
      </c>
      <c r="F270">
        <v>141506</v>
      </c>
      <c r="G270">
        <v>29676</v>
      </c>
      <c r="H270">
        <v>1444736</v>
      </c>
    </row>
    <row r="271" spans="3:8" ht="13.5">
      <c r="C271">
        <v>2023106158</v>
      </c>
      <c r="D271">
        <v>7</v>
      </c>
      <c r="E271">
        <v>11</v>
      </c>
      <c r="F271">
        <v>23431</v>
      </c>
      <c r="G271">
        <v>0</v>
      </c>
      <c r="H271">
        <v>234310</v>
      </c>
    </row>
    <row r="272" spans="3:8" ht="13.5">
      <c r="C272">
        <v>2023106808</v>
      </c>
      <c r="D272">
        <v>3</v>
      </c>
      <c r="E272">
        <v>6</v>
      </c>
      <c r="F272">
        <v>9257</v>
      </c>
      <c r="G272">
        <v>0</v>
      </c>
      <c r="H272">
        <v>92570</v>
      </c>
    </row>
    <row r="273" spans="3:8" ht="13.5">
      <c r="C273">
        <v>2023108218</v>
      </c>
      <c r="D273">
        <v>4</v>
      </c>
      <c r="E273">
        <v>9</v>
      </c>
      <c r="F273">
        <v>23538</v>
      </c>
      <c r="G273">
        <v>0</v>
      </c>
      <c r="H273">
        <v>235380</v>
      </c>
    </row>
    <row r="274" spans="3:8" ht="13.5">
      <c r="C274">
        <v>2023108398</v>
      </c>
      <c r="D274">
        <v>2</v>
      </c>
      <c r="E274">
        <v>2</v>
      </c>
      <c r="F274">
        <v>673</v>
      </c>
      <c r="G274">
        <v>0</v>
      </c>
      <c r="H274">
        <v>6730</v>
      </c>
    </row>
    <row r="275" spans="3:8" ht="13.5">
      <c r="C275">
        <v>2023108478</v>
      </c>
      <c r="D275">
        <v>2</v>
      </c>
      <c r="E275">
        <v>3</v>
      </c>
      <c r="F275">
        <v>3508</v>
      </c>
      <c r="G275">
        <v>0</v>
      </c>
      <c r="H275">
        <v>35080</v>
      </c>
    </row>
    <row r="276" spans="3:8" ht="13.5">
      <c r="C276">
        <v>2023108627</v>
      </c>
      <c r="D276">
        <v>3</v>
      </c>
      <c r="E276">
        <v>49</v>
      </c>
      <c r="F276">
        <v>355078</v>
      </c>
      <c r="G276">
        <v>52880</v>
      </c>
      <c r="H276">
        <v>3603660</v>
      </c>
    </row>
    <row r="277" spans="3:8" ht="13.5">
      <c r="C277">
        <v>2023108628</v>
      </c>
      <c r="D277">
        <v>13</v>
      </c>
      <c r="E277">
        <v>19</v>
      </c>
      <c r="F277">
        <v>39812</v>
      </c>
      <c r="G277">
        <v>0</v>
      </c>
      <c r="H277">
        <v>398120</v>
      </c>
    </row>
    <row r="278" spans="3:8" ht="13.5">
      <c r="C278">
        <v>2023108707</v>
      </c>
      <c r="D278">
        <v>2</v>
      </c>
      <c r="E278">
        <v>4</v>
      </c>
      <c r="F278">
        <v>14119</v>
      </c>
      <c r="G278">
        <v>2712</v>
      </c>
      <c r="H278">
        <v>143902</v>
      </c>
    </row>
    <row r="279" spans="3:8" ht="13.5">
      <c r="C279">
        <v>2023108708</v>
      </c>
      <c r="D279">
        <v>8</v>
      </c>
      <c r="E279">
        <v>9</v>
      </c>
      <c r="F279">
        <v>16731</v>
      </c>
      <c r="G279">
        <v>0</v>
      </c>
      <c r="H279">
        <v>167310</v>
      </c>
    </row>
    <row r="280" spans="3:8" ht="13.5">
      <c r="C280">
        <v>2023108887</v>
      </c>
      <c r="D280">
        <v>1</v>
      </c>
      <c r="E280">
        <v>20</v>
      </c>
      <c r="F280">
        <v>59786</v>
      </c>
      <c r="G280">
        <v>17780</v>
      </c>
      <c r="H280">
        <v>615640</v>
      </c>
    </row>
    <row r="281" spans="3:8" ht="13.5">
      <c r="C281">
        <v>2023108888</v>
      </c>
      <c r="D281">
        <v>10</v>
      </c>
      <c r="E281">
        <v>17</v>
      </c>
      <c r="F281">
        <v>41000</v>
      </c>
      <c r="G281">
        <v>0</v>
      </c>
      <c r="H281">
        <v>410000</v>
      </c>
    </row>
    <row r="282" spans="3:8" ht="13.5">
      <c r="C282">
        <v>2023108967</v>
      </c>
      <c r="D282">
        <v>1</v>
      </c>
      <c r="E282">
        <v>18</v>
      </c>
      <c r="F282">
        <v>43746</v>
      </c>
      <c r="G282">
        <v>28596</v>
      </c>
      <c r="H282">
        <v>466056</v>
      </c>
    </row>
    <row r="283" spans="3:8" ht="13.5">
      <c r="C283">
        <v>2023108968</v>
      </c>
      <c r="D283">
        <v>5</v>
      </c>
      <c r="E283">
        <v>8</v>
      </c>
      <c r="F283">
        <v>18884</v>
      </c>
      <c r="G283">
        <v>0</v>
      </c>
      <c r="H283">
        <v>188840</v>
      </c>
    </row>
    <row r="284" spans="3:8" ht="13.5">
      <c r="C284">
        <v>2023109047</v>
      </c>
      <c r="D284">
        <v>1</v>
      </c>
      <c r="E284">
        <v>5</v>
      </c>
      <c r="F284">
        <v>42534</v>
      </c>
      <c r="G284">
        <v>8842</v>
      </c>
      <c r="H284">
        <v>434182</v>
      </c>
    </row>
    <row r="285" spans="3:8" ht="13.5">
      <c r="C285">
        <v>2023109048</v>
      </c>
      <c r="D285">
        <v>10</v>
      </c>
      <c r="E285">
        <v>33</v>
      </c>
      <c r="F285">
        <v>233983</v>
      </c>
      <c r="G285">
        <v>0</v>
      </c>
      <c r="H285">
        <v>2339830</v>
      </c>
    </row>
    <row r="286" spans="3:8" ht="13.5">
      <c r="C286">
        <v>2023109127</v>
      </c>
      <c r="D286">
        <v>1</v>
      </c>
      <c r="E286">
        <v>16</v>
      </c>
      <c r="F286">
        <v>37112</v>
      </c>
      <c r="G286">
        <v>32780</v>
      </c>
      <c r="H286">
        <v>403900</v>
      </c>
    </row>
    <row r="287" spans="3:8" ht="13.5">
      <c r="C287">
        <v>2023109128</v>
      </c>
      <c r="D287">
        <v>10</v>
      </c>
      <c r="E287">
        <v>14</v>
      </c>
      <c r="F287">
        <v>31674</v>
      </c>
      <c r="G287">
        <v>0</v>
      </c>
      <c r="H287">
        <v>316740</v>
      </c>
    </row>
    <row r="288" spans="3:8" ht="13.5">
      <c r="C288">
        <v>2023109207</v>
      </c>
      <c r="D288">
        <v>2</v>
      </c>
      <c r="E288">
        <v>11</v>
      </c>
      <c r="F288">
        <v>124591</v>
      </c>
      <c r="G288">
        <v>12360</v>
      </c>
      <c r="H288">
        <v>1258270</v>
      </c>
    </row>
    <row r="289" spans="3:8" ht="13.5">
      <c r="C289">
        <v>2023109208</v>
      </c>
      <c r="D289">
        <v>7</v>
      </c>
      <c r="E289">
        <v>8</v>
      </c>
      <c r="F289">
        <v>10349</v>
      </c>
      <c r="G289">
        <v>0</v>
      </c>
      <c r="H289">
        <v>103490</v>
      </c>
    </row>
    <row r="290" spans="3:8" ht="13.5">
      <c r="C290">
        <v>2023199997</v>
      </c>
      <c r="D290">
        <v>46</v>
      </c>
      <c r="E290">
        <v>553</v>
      </c>
      <c r="F290">
        <v>3315404</v>
      </c>
      <c r="G290">
        <v>635846</v>
      </c>
      <c r="H290">
        <v>33789886</v>
      </c>
    </row>
    <row r="291" spans="3:8" ht="13.5">
      <c r="C291">
        <v>2023199998</v>
      </c>
      <c r="D291">
        <v>335</v>
      </c>
      <c r="E291">
        <v>553</v>
      </c>
      <c r="F291">
        <v>1935770</v>
      </c>
      <c r="G291">
        <v>0</v>
      </c>
      <c r="H291">
        <v>19357700</v>
      </c>
    </row>
    <row r="292" spans="3:8" ht="13.5">
      <c r="C292">
        <v>2033100117</v>
      </c>
      <c r="D292">
        <v>12</v>
      </c>
      <c r="E292">
        <v>144</v>
      </c>
      <c r="F292">
        <v>957835</v>
      </c>
      <c r="G292">
        <v>151366</v>
      </c>
      <c r="H292">
        <v>9729716</v>
      </c>
    </row>
    <row r="293" spans="3:8" ht="13.5">
      <c r="C293">
        <v>2033100118</v>
      </c>
      <c r="D293">
        <v>49</v>
      </c>
      <c r="E293">
        <v>95</v>
      </c>
      <c r="F293">
        <v>456569</v>
      </c>
      <c r="G293">
        <v>0</v>
      </c>
      <c r="H293">
        <v>4565690</v>
      </c>
    </row>
    <row r="294" spans="3:8" ht="13.5">
      <c r="C294">
        <v>2033100297</v>
      </c>
      <c r="D294">
        <v>10</v>
      </c>
      <c r="E294">
        <v>153</v>
      </c>
      <c r="F294">
        <v>872581</v>
      </c>
      <c r="G294">
        <v>191694</v>
      </c>
      <c r="H294">
        <v>8917504</v>
      </c>
    </row>
    <row r="295" spans="3:8" ht="13.5">
      <c r="C295">
        <v>2033100298</v>
      </c>
      <c r="D295">
        <v>37</v>
      </c>
      <c r="E295">
        <v>72</v>
      </c>
      <c r="F295">
        <v>395268</v>
      </c>
      <c r="G295">
        <v>0</v>
      </c>
      <c r="H295">
        <v>3952680</v>
      </c>
    </row>
    <row r="296" spans="3:8" ht="13.5">
      <c r="C296">
        <v>2033100377</v>
      </c>
      <c r="D296">
        <v>9</v>
      </c>
      <c r="E296">
        <v>79</v>
      </c>
      <c r="F296">
        <v>408032</v>
      </c>
      <c r="G296">
        <v>88596</v>
      </c>
      <c r="H296">
        <v>4168916</v>
      </c>
    </row>
    <row r="297" spans="3:8" ht="13.5">
      <c r="C297">
        <v>2033100378</v>
      </c>
      <c r="D297">
        <v>22</v>
      </c>
      <c r="E297">
        <v>35</v>
      </c>
      <c r="F297">
        <v>92943</v>
      </c>
      <c r="G297">
        <v>0</v>
      </c>
      <c r="H297">
        <v>929430</v>
      </c>
    </row>
    <row r="298" spans="3:8" ht="13.5">
      <c r="C298">
        <v>2033100457</v>
      </c>
      <c r="D298">
        <v>2</v>
      </c>
      <c r="E298">
        <v>5</v>
      </c>
      <c r="F298">
        <v>29784</v>
      </c>
      <c r="G298">
        <v>2660</v>
      </c>
      <c r="H298">
        <v>300500</v>
      </c>
    </row>
    <row r="299" spans="3:8" ht="13.5">
      <c r="C299">
        <v>2033100458</v>
      </c>
      <c r="D299">
        <v>7</v>
      </c>
      <c r="E299">
        <v>15</v>
      </c>
      <c r="F299">
        <v>100400</v>
      </c>
      <c r="G299">
        <v>0</v>
      </c>
      <c r="H299">
        <v>1004000</v>
      </c>
    </row>
    <row r="300" spans="3:8" ht="13.5">
      <c r="C300">
        <v>2033105248</v>
      </c>
      <c r="D300">
        <v>5</v>
      </c>
      <c r="E300">
        <v>7</v>
      </c>
      <c r="F300">
        <v>11418</v>
      </c>
      <c r="G300">
        <v>0</v>
      </c>
      <c r="H300">
        <v>114180</v>
      </c>
    </row>
    <row r="301" spans="3:8" ht="13.5">
      <c r="C301">
        <v>2033106157</v>
      </c>
      <c r="D301">
        <v>1</v>
      </c>
      <c r="E301">
        <v>10</v>
      </c>
      <c r="F301">
        <v>33213</v>
      </c>
      <c r="G301">
        <v>15120</v>
      </c>
      <c r="H301">
        <v>347250</v>
      </c>
    </row>
    <row r="302" spans="3:8" ht="13.5">
      <c r="C302">
        <v>2033106158</v>
      </c>
      <c r="D302">
        <v>2</v>
      </c>
      <c r="E302">
        <v>2</v>
      </c>
      <c r="F302">
        <v>977</v>
      </c>
      <c r="G302">
        <v>0</v>
      </c>
      <c r="H302">
        <v>9770</v>
      </c>
    </row>
    <row r="303" spans="3:8" ht="13.5">
      <c r="C303">
        <v>2033106808</v>
      </c>
      <c r="D303">
        <v>2</v>
      </c>
      <c r="E303">
        <v>3</v>
      </c>
      <c r="F303">
        <v>3891</v>
      </c>
      <c r="G303">
        <v>0</v>
      </c>
      <c r="H303">
        <v>38910</v>
      </c>
    </row>
    <row r="304" spans="3:8" ht="13.5">
      <c r="C304">
        <v>2033107718</v>
      </c>
      <c r="D304">
        <v>2</v>
      </c>
      <c r="E304">
        <v>6</v>
      </c>
      <c r="F304">
        <v>17379</v>
      </c>
      <c r="G304">
        <v>0</v>
      </c>
      <c r="H304">
        <v>173790</v>
      </c>
    </row>
    <row r="305" spans="3:8" ht="13.5">
      <c r="C305">
        <v>2033108218</v>
      </c>
      <c r="D305">
        <v>3</v>
      </c>
      <c r="E305">
        <v>4</v>
      </c>
      <c r="F305">
        <v>3703</v>
      </c>
      <c r="G305">
        <v>0</v>
      </c>
      <c r="H305">
        <v>37030</v>
      </c>
    </row>
    <row r="306" spans="3:8" ht="13.5">
      <c r="C306">
        <v>2033108397</v>
      </c>
      <c r="D306">
        <v>1</v>
      </c>
      <c r="E306">
        <v>8</v>
      </c>
      <c r="F306">
        <v>34146</v>
      </c>
      <c r="G306">
        <v>13840</v>
      </c>
      <c r="H306">
        <v>355300</v>
      </c>
    </row>
    <row r="307" spans="3:8" ht="13.5">
      <c r="C307">
        <v>2033108398</v>
      </c>
      <c r="D307">
        <v>1</v>
      </c>
      <c r="E307">
        <v>1</v>
      </c>
      <c r="F307">
        <v>571</v>
      </c>
      <c r="G307">
        <v>0</v>
      </c>
      <c r="H307">
        <v>5710</v>
      </c>
    </row>
    <row r="308" spans="3:8" ht="13.5">
      <c r="C308">
        <v>2033108627</v>
      </c>
      <c r="D308">
        <v>4</v>
      </c>
      <c r="E308">
        <v>68</v>
      </c>
      <c r="F308">
        <v>362013</v>
      </c>
      <c r="G308">
        <v>102302</v>
      </c>
      <c r="H308">
        <v>3722432</v>
      </c>
    </row>
    <row r="309" spans="3:8" ht="13.5">
      <c r="C309">
        <v>2033108628</v>
      </c>
      <c r="D309">
        <v>8</v>
      </c>
      <c r="E309">
        <v>14</v>
      </c>
      <c r="F309">
        <v>34863</v>
      </c>
      <c r="G309">
        <v>0</v>
      </c>
      <c r="H309">
        <v>348630</v>
      </c>
    </row>
    <row r="310" spans="3:8" ht="13.5">
      <c r="C310">
        <v>2033108708</v>
      </c>
      <c r="D310">
        <v>1</v>
      </c>
      <c r="E310">
        <v>4</v>
      </c>
      <c r="F310">
        <v>5697</v>
      </c>
      <c r="G310">
        <v>0</v>
      </c>
      <c r="H310">
        <v>56970</v>
      </c>
    </row>
    <row r="311" spans="3:8" ht="13.5">
      <c r="C311">
        <v>2033108888</v>
      </c>
      <c r="D311">
        <v>3</v>
      </c>
      <c r="E311">
        <v>15</v>
      </c>
      <c r="F311">
        <v>25729</v>
      </c>
      <c r="G311">
        <v>0</v>
      </c>
      <c r="H311">
        <v>257290</v>
      </c>
    </row>
    <row r="312" spans="3:8" ht="13.5">
      <c r="C312">
        <v>2033108968</v>
      </c>
      <c r="D312">
        <v>1</v>
      </c>
      <c r="E312">
        <v>2</v>
      </c>
      <c r="F312">
        <v>22395</v>
      </c>
      <c r="G312">
        <v>0</v>
      </c>
      <c r="H312">
        <v>223950</v>
      </c>
    </row>
    <row r="313" spans="3:8" ht="13.5">
      <c r="C313">
        <v>2033109048</v>
      </c>
      <c r="D313">
        <v>3</v>
      </c>
      <c r="E313">
        <v>6</v>
      </c>
      <c r="F313">
        <v>27514</v>
      </c>
      <c r="G313">
        <v>0</v>
      </c>
      <c r="H313">
        <v>275140</v>
      </c>
    </row>
    <row r="314" spans="3:8" ht="13.5">
      <c r="C314">
        <v>2033109127</v>
      </c>
      <c r="D314">
        <v>4</v>
      </c>
      <c r="E314">
        <v>15</v>
      </c>
      <c r="F314">
        <v>212976</v>
      </c>
      <c r="G314">
        <v>11476</v>
      </c>
      <c r="H314">
        <v>2141236</v>
      </c>
    </row>
    <row r="315" spans="3:8" ht="13.5">
      <c r="C315">
        <v>2033109128</v>
      </c>
      <c r="D315">
        <v>7</v>
      </c>
      <c r="E315">
        <v>13</v>
      </c>
      <c r="F315">
        <v>21725</v>
      </c>
      <c r="G315">
        <v>0</v>
      </c>
      <c r="H315">
        <v>217250</v>
      </c>
    </row>
    <row r="316" spans="3:8" ht="13.5">
      <c r="C316">
        <v>2033109207</v>
      </c>
      <c r="D316">
        <v>1</v>
      </c>
      <c r="E316">
        <v>1</v>
      </c>
      <c r="F316">
        <v>11780</v>
      </c>
      <c r="G316">
        <v>716</v>
      </c>
      <c r="H316">
        <v>118516</v>
      </c>
    </row>
    <row r="317" spans="3:8" ht="13.5">
      <c r="C317">
        <v>2033109208</v>
      </c>
      <c r="D317">
        <v>6</v>
      </c>
      <c r="E317">
        <v>11</v>
      </c>
      <c r="F317">
        <v>26068</v>
      </c>
      <c r="G317">
        <v>0</v>
      </c>
      <c r="H317">
        <v>260680</v>
      </c>
    </row>
    <row r="318" spans="3:8" ht="13.5">
      <c r="C318">
        <v>2033199997</v>
      </c>
      <c r="D318">
        <v>44</v>
      </c>
      <c r="E318">
        <v>483</v>
      </c>
      <c r="F318">
        <v>2922360</v>
      </c>
      <c r="G318">
        <v>577770</v>
      </c>
      <c r="H318">
        <v>29801370</v>
      </c>
    </row>
    <row r="319" spans="3:8" ht="13.5">
      <c r="C319">
        <v>2033199998</v>
      </c>
      <c r="D319">
        <v>159</v>
      </c>
      <c r="E319">
        <v>305</v>
      </c>
      <c r="F319">
        <v>1247110</v>
      </c>
      <c r="G319">
        <v>0</v>
      </c>
      <c r="H319">
        <v>12471100</v>
      </c>
    </row>
    <row r="320" spans="3:8" ht="13.5">
      <c r="C320">
        <v>2043100117</v>
      </c>
      <c r="D320">
        <v>7</v>
      </c>
      <c r="E320">
        <v>65</v>
      </c>
      <c r="F320">
        <v>222348</v>
      </c>
      <c r="G320">
        <v>52722</v>
      </c>
      <c r="H320">
        <v>2276202</v>
      </c>
    </row>
    <row r="321" spans="3:8" ht="13.5">
      <c r="C321">
        <v>2043100118</v>
      </c>
      <c r="D321">
        <v>15</v>
      </c>
      <c r="E321">
        <v>26</v>
      </c>
      <c r="F321">
        <v>45364</v>
      </c>
      <c r="G321">
        <v>0</v>
      </c>
      <c r="H321">
        <v>453640</v>
      </c>
    </row>
    <row r="322" spans="3:8" ht="13.5">
      <c r="C322">
        <v>2043100297</v>
      </c>
      <c r="D322">
        <v>11</v>
      </c>
      <c r="E322">
        <v>72</v>
      </c>
      <c r="F322">
        <v>373184</v>
      </c>
      <c r="G322">
        <v>120018</v>
      </c>
      <c r="H322">
        <v>3851858</v>
      </c>
    </row>
    <row r="323" spans="3:8" ht="13.5">
      <c r="C323">
        <v>2043100298</v>
      </c>
      <c r="D323">
        <v>15</v>
      </c>
      <c r="E323">
        <v>18</v>
      </c>
      <c r="F323">
        <v>28489</v>
      </c>
      <c r="G323">
        <v>0</v>
      </c>
      <c r="H323">
        <v>284890</v>
      </c>
    </row>
    <row r="324" spans="3:8" ht="13.5">
      <c r="C324">
        <v>2043100377</v>
      </c>
      <c r="D324">
        <v>3</v>
      </c>
      <c r="E324">
        <v>16</v>
      </c>
      <c r="F324">
        <v>75294</v>
      </c>
      <c r="G324">
        <v>27924</v>
      </c>
      <c r="H324">
        <v>780864</v>
      </c>
    </row>
    <row r="325" spans="3:8" ht="13.5">
      <c r="C325">
        <v>2043100378</v>
      </c>
      <c r="D325">
        <v>11</v>
      </c>
      <c r="E325">
        <v>23</v>
      </c>
      <c r="F325">
        <v>137551</v>
      </c>
      <c r="G325">
        <v>0</v>
      </c>
      <c r="H325">
        <v>1375510</v>
      </c>
    </row>
    <row r="326" spans="3:8" ht="13.5">
      <c r="C326">
        <v>2043100457</v>
      </c>
      <c r="D326">
        <v>3</v>
      </c>
      <c r="E326">
        <v>23</v>
      </c>
      <c r="F326">
        <v>59739</v>
      </c>
      <c r="G326">
        <v>46182</v>
      </c>
      <c r="H326">
        <v>643572</v>
      </c>
    </row>
    <row r="327" spans="3:8" ht="13.5">
      <c r="C327">
        <v>2043100458</v>
      </c>
      <c r="D327">
        <v>6</v>
      </c>
      <c r="E327">
        <v>11</v>
      </c>
      <c r="F327">
        <v>18602</v>
      </c>
      <c r="G327">
        <v>0</v>
      </c>
      <c r="H327">
        <v>186020</v>
      </c>
    </row>
    <row r="328" spans="3:8" ht="13.5">
      <c r="C328">
        <v>2043105817</v>
      </c>
      <c r="D328">
        <v>1</v>
      </c>
      <c r="E328">
        <v>12</v>
      </c>
      <c r="F328">
        <v>63669</v>
      </c>
      <c r="G328">
        <v>19840</v>
      </c>
      <c r="H328">
        <v>656530</v>
      </c>
    </row>
    <row r="329" spans="3:8" ht="13.5">
      <c r="C329">
        <v>2043105818</v>
      </c>
      <c r="D329">
        <v>1</v>
      </c>
      <c r="E329">
        <v>2</v>
      </c>
      <c r="F329">
        <v>1241</v>
      </c>
      <c r="G329">
        <v>0</v>
      </c>
      <c r="H329">
        <v>12410</v>
      </c>
    </row>
    <row r="330" spans="3:8" ht="13.5">
      <c r="C330">
        <v>2043106158</v>
      </c>
      <c r="D330">
        <v>2</v>
      </c>
      <c r="E330">
        <v>9</v>
      </c>
      <c r="F330">
        <v>4798</v>
      </c>
      <c r="G330">
        <v>0</v>
      </c>
      <c r="H330">
        <v>47980</v>
      </c>
    </row>
    <row r="331" spans="3:8" ht="13.5">
      <c r="C331">
        <v>2043106808</v>
      </c>
      <c r="D331">
        <v>1</v>
      </c>
      <c r="E331">
        <v>1</v>
      </c>
      <c r="F331">
        <v>1233</v>
      </c>
      <c r="G331">
        <v>0</v>
      </c>
      <c r="H331">
        <v>12330</v>
      </c>
    </row>
    <row r="332" spans="3:8" ht="13.5">
      <c r="C332">
        <v>2043108217</v>
      </c>
      <c r="D332">
        <v>1</v>
      </c>
      <c r="E332">
        <v>14</v>
      </c>
      <c r="F332">
        <v>65990</v>
      </c>
      <c r="G332">
        <v>25020</v>
      </c>
      <c r="H332">
        <v>684920</v>
      </c>
    </row>
    <row r="333" spans="3:8" ht="13.5">
      <c r="C333">
        <v>2043108218</v>
      </c>
      <c r="D333">
        <v>1</v>
      </c>
      <c r="E333">
        <v>3</v>
      </c>
      <c r="F333">
        <v>4837</v>
      </c>
      <c r="G333">
        <v>0</v>
      </c>
      <c r="H333">
        <v>48370</v>
      </c>
    </row>
    <row r="334" spans="3:8" ht="13.5">
      <c r="C334">
        <v>2043108397</v>
      </c>
      <c r="D334">
        <v>1</v>
      </c>
      <c r="E334">
        <v>10</v>
      </c>
      <c r="F334">
        <v>55469</v>
      </c>
      <c r="G334">
        <v>16500</v>
      </c>
      <c r="H334">
        <v>571190</v>
      </c>
    </row>
    <row r="335" spans="3:8" ht="13.5">
      <c r="C335">
        <v>2043108398</v>
      </c>
      <c r="D335">
        <v>3</v>
      </c>
      <c r="E335">
        <v>3</v>
      </c>
      <c r="F335">
        <v>5868</v>
      </c>
      <c r="G335">
        <v>0</v>
      </c>
      <c r="H335">
        <v>58680</v>
      </c>
    </row>
    <row r="336" spans="3:8" ht="13.5">
      <c r="C336">
        <v>2043108627</v>
      </c>
      <c r="D336">
        <v>1</v>
      </c>
      <c r="E336">
        <v>8</v>
      </c>
      <c r="F336">
        <v>87732</v>
      </c>
      <c r="G336">
        <v>11806</v>
      </c>
      <c r="H336">
        <v>889126</v>
      </c>
    </row>
    <row r="337" spans="3:8" ht="13.5">
      <c r="C337">
        <v>2043108628</v>
      </c>
      <c r="D337">
        <v>1</v>
      </c>
      <c r="E337">
        <v>3</v>
      </c>
      <c r="F337">
        <v>696</v>
      </c>
      <c r="G337">
        <v>0</v>
      </c>
      <c r="H337">
        <v>6960</v>
      </c>
    </row>
    <row r="338" spans="3:8" ht="13.5">
      <c r="C338">
        <v>2043108707</v>
      </c>
      <c r="D338">
        <v>2</v>
      </c>
      <c r="E338">
        <v>6</v>
      </c>
      <c r="F338">
        <v>24122</v>
      </c>
      <c r="G338">
        <v>6400</v>
      </c>
      <c r="H338">
        <v>247620</v>
      </c>
    </row>
    <row r="339" spans="3:8" ht="13.5">
      <c r="C339">
        <v>2043108708</v>
      </c>
      <c r="D339">
        <v>6</v>
      </c>
      <c r="E339">
        <v>9</v>
      </c>
      <c r="F339">
        <v>19146</v>
      </c>
      <c r="G339">
        <v>0</v>
      </c>
      <c r="H339">
        <v>191460</v>
      </c>
    </row>
    <row r="340" spans="3:8" ht="13.5">
      <c r="C340">
        <v>2043108888</v>
      </c>
      <c r="D340">
        <v>1</v>
      </c>
      <c r="E340">
        <v>2</v>
      </c>
      <c r="F340">
        <v>3918</v>
      </c>
      <c r="G340">
        <v>0</v>
      </c>
      <c r="H340">
        <v>39180</v>
      </c>
    </row>
    <row r="341" spans="3:8" ht="13.5">
      <c r="C341">
        <v>2043108968</v>
      </c>
      <c r="D341">
        <v>1</v>
      </c>
      <c r="E341">
        <v>2</v>
      </c>
      <c r="F341">
        <v>5617</v>
      </c>
      <c r="G341">
        <v>0</v>
      </c>
      <c r="H341">
        <v>56170</v>
      </c>
    </row>
    <row r="342" spans="3:8" ht="13.5">
      <c r="C342">
        <v>2043109047</v>
      </c>
      <c r="D342">
        <v>2</v>
      </c>
      <c r="E342">
        <v>18</v>
      </c>
      <c r="F342">
        <v>80627</v>
      </c>
      <c r="G342">
        <v>27780</v>
      </c>
      <c r="H342">
        <v>834050</v>
      </c>
    </row>
    <row r="343" spans="3:8" ht="13.5">
      <c r="C343">
        <v>2043109048</v>
      </c>
      <c r="D343">
        <v>1</v>
      </c>
      <c r="E343">
        <v>1</v>
      </c>
      <c r="F343">
        <v>29382</v>
      </c>
      <c r="G343">
        <v>0</v>
      </c>
      <c r="H343">
        <v>293820</v>
      </c>
    </row>
    <row r="344" spans="3:8" ht="13.5">
      <c r="C344">
        <v>2043109127</v>
      </c>
      <c r="D344">
        <v>2</v>
      </c>
      <c r="E344">
        <v>39</v>
      </c>
      <c r="F344">
        <v>140962</v>
      </c>
      <c r="G344">
        <v>75896</v>
      </c>
      <c r="H344">
        <v>1485516</v>
      </c>
    </row>
    <row r="345" spans="3:8" ht="13.5">
      <c r="C345">
        <v>2043109128</v>
      </c>
      <c r="D345">
        <v>1</v>
      </c>
      <c r="E345">
        <v>2</v>
      </c>
      <c r="F345">
        <v>320</v>
      </c>
      <c r="G345">
        <v>0</v>
      </c>
      <c r="H345">
        <v>3200</v>
      </c>
    </row>
    <row r="346" spans="3:8" ht="13.5">
      <c r="C346">
        <v>2043109207</v>
      </c>
      <c r="D346">
        <v>2</v>
      </c>
      <c r="E346">
        <v>4</v>
      </c>
      <c r="F346">
        <v>36177</v>
      </c>
      <c r="G346">
        <v>5576</v>
      </c>
      <c r="H346">
        <v>367346</v>
      </c>
    </row>
    <row r="347" spans="3:8" ht="13.5">
      <c r="C347">
        <v>2043109208</v>
      </c>
      <c r="D347">
        <v>3</v>
      </c>
      <c r="E347">
        <v>5</v>
      </c>
      <c r="F347">
        <v>9631</v>
      </c>
      <c r="G347">
        <v>0</v>
      </c>
      <c r="H347">
        <v>96310</v>
      </c>
    </row>
    <row r="348" spans="3:8" ht="13.5">
      <c r="C348">
        <v>2043199997</v>
      </c>
      <c r="D348">
        <v>36</v>
      </c>
      <c r="E348">
        <v>287</v>
      </c>
      <c r="F348">
        <v>1285313</v>
      </c>
      <c r="G348">
        <v>435664</v>
      </c>
      <c r="H348">
        <v>13288794</v>
      </c>
    </row>
    <row r="349" spans="3:8" ht="13.5">
      <c r="C349">
        <v>2043199998</v>
      </c>
      <c r="D349">
        <v>69</v>
      </c>
      <c r="E349">
        <v>120</v>
      </c>
      <c r="F349">
        <v>316693</v>
      </c>
      <c r="G349">
        <v>0</v>
      </c>
      <c r="H349">
        <v>3166930</v>
      </c>
    </row>
    <row r="350" spans="3:8" ht="13.5">
      <c r="C350">
        <v>2053100117</v>
      </c>
      <c r="D350">
        <v>14</v>
      </c>
      <c r="E350">
        <v>211</v>
      </c>
      <c r="F350">
        <v>913164</v>
      </c>
      <c r="G350">
        <v>373306</v>
      </c>
      <c r="H350">
        <v>9504946</v>
      </c>
    </row>
    <row r="351" spans="3:8" ht="13.5">
      <c r="C351">
        <v>2053100118</v>
      </c>
      <c r="D351">
        <v>72</v>
      </c>
      <c r="E351">
        <v>129</v>
      </c>
      <c r="F351">
        <v>559192</v>
      </c>
      <c r="G351">
        <v>0</v>
      </c>
      <c r="H351">
        <v>5591920</v>
      </c>
    </row>
    <row r="352" spans="3:8" ht="13.5">
      <c r="C352">
        <v>2053100297</v>
      </c>
      <c r="D352">
        <v>27</v>
      </c>
      <c r="E352">
        <v>368</v>
      </c>
      <c r="F352">
        <v>1879294</v>
      </c>
      <c r="G352">
        <v>590482</v>
      </c>
      <c r="H352">
        <v>19383422</v>
      </c>
    </row>
    <row r="353" spans="3:8" ht="13.5">
      <c r="C353">
        <v>2053100298</v>
      </c>
      <c r="D353">
        <v>89</v>
      </c>
      <c r="E353">
        <v>145</v>
      </c>
      <c r="F353">
        <v>434994</v>
      </c>
      <c r="G353">
        <v>0</v>
      </c>
      <c r="H353">
        <v>4349940</v>
      </c>
    </row>
    <row r="354" spans="3:8" ht="13.5">
      <c r="C354">
        <v>2053100377</v>
      </c>
      <c r="D354">
        <v>4</v>
      </c>
      <c r="E354">
        <v>65</v>
      </c>
      <c r="F354">
        <v>234033</v>
      </c>
      <c r="G354">
        <v>116480</v>
      </c>
      <c r="H354">
        <v>2456810</v>
      </c>
    </row>
    <row r="355" spans="3:8" ht="13.5">
      <c r="C355">
        <v>2053100378</v>
      </c>
      <c r="D355">
        <v>20</v>
      </c>
      <c r="E355">
        <v>36</v>
      </c>
      <c r="F355">
        <v>174846</v>
      </c>
      <c r="G355">
        <v>0</v>
      </c>
      <c r="H355">
        <v>1748460</v>
      </c>
    </row>
    <row r="356" spans="3:8" ht="13.5">
      <c r="C356">
        <v>2053100457</v>
      </c>
      <c r="D356">
        <v>6</v>
      </c>
      <c r="E356">
        <v>64</v>
      </c>
      <c r="F356">
        <v>224541</v>
      </c>
      <c r="G356">
        <v>119522</v>
      </c>
      <c r="H356">
        <v>2364932</v>
      </c>
    </row>
    <row r="357" spans="3:8" ht="13.5">
      <c r="C357">
        <v>2053100458</v>
      </c>
      <c r="D357">
        <v>17</v>
      </c>
      <c r="E357">
        <v>28</v>
      </c>
      <c r="F357">
        <v>112919</v>
      </c>
      <c r="G357">
        <v>0</v>
      </c>
      <c r="H357">
        <v>1129190</v>
      </c>
    </row>
    <row r="358" spans="3:8" ht="13.5">
      <c r="C358">
        <v>2053105247</v>
      </c>
      <c r="D358">
        <v>2</v>
      </c>
      <c r="E358">
        <v>9</v>
      </c>
      <c r="F358">
        <v>42771</v>
      </c>
      <c r="G358">
        <v>10880</v>
      </c>
      <c r="H358">
        <v>438590</v>
      </c>
    </row>
    <row r="359" spans="3:8" ht="13.5">
      <c r="C359">
        <v>2053105248</v>
      </c>
      <c r="D359">
        <v>9</v>
      </c>
      <c r="E359">
        <v>13</v>
      </c>
      <c r="F359">
        <v>53003</v>
      </c>
      <c r="G359">
        <v>0</v>
      </c>
      <c r="H359">
        <v>530030</v>
      </c>
    </row>
    <row r="360" spans="3:8" ht="13.5">
      <c r="C360">
        <v>2053105817</v>
      </c>
      <c r="D360">
        <v>1</v>
      </c>
      <c r="E360">
        <v>16</v>
      </c>
      <c r="F360">
        <v>101092</v>
      </c>
      <c r="G360">
        <v>28960</v>
      </c>
      <c r="H360">
        <v>1039880</v>
      </c>
    </row>
    <row r="361" spans="3:8" ht="13.5">
      <c r="C361">
        <v>2053106157</v>
      </c>
      <c r="D361">
        <v>1</v>
      </c>
      <c r="E361">
        <v>12</v>
      </c>
      <c r="F361">
        <v>178196</v>
      </c>
      <c r="G361">
        <v>19200</v>
      </c>
      <c r="H361">
        <v>1801160</v>
      </c>
    </row>
    <row r="362" spans="3:8" ht="13.5">
      <c r="C362">
        <v>2053106158</v>
      </c>
      <c r="D362">
        <v>4</v>
      </c>
      <c r="E362">
        <v>5</v>
      </c>
      <c r="F362">
        <v>12879</v>
      </c>
      <c r="G362">
        <v>0</v>
      </c>
      <c r="H362">
        <v>128790</v>
      </c>
    </row>
    <row r="363" spans="3:8" ht="13.5">
      <c r="C363">
        <v>2053106808</v>
      </c>
      <c r="D363">
        <v>1</v>
      </c>
      <c r="E363">
        <v>1</v>
      </c>
      <c r="F363">
        <v>2810</v>
      </c>
      <c r="G363">
        <v>0</v>
      </c>
      <c r="H363">
        <v>28100</v>
      </c>
    </row>
    <row r="364" spans="3:8" ht="13.5">
      <c r="C364">
        <v>2053107718</v>
      </c>
      <c r="D364">
        <v>2</v>
      </c>
      <c r="E364">
        <v>2</v>
      </c>
      <c r="F364">
        <v>1735</v>
      </c>
      <c r="G364">
        <v>0</v>
      </c>
      <c r="H364">
        <v>17350</v>
      </c>
    </row>
    <row r="365" spans="3:8" ht="13.5">
      <c r="C365">
        <v>2053108218</v>
      </c>
      <c r="D365">
        <v>2</v>
      </c>
      <c r="E365">
        <v>3</v>
      </c>
      <c r="F365">
        <v>12251</v>
      </c>
      <c r="G365">
        <v>0</v>
      </c>
      <c r="H365">
        <v>122510</v>
      </c>
    </row>
    <row r="366" spans="3:8" ht="13.5">
      <c r="C366">
        <v>2053108397</v>
      </c>
      <c r="D366">
        <v>1</v>
      </c>
      <c r="E366">
        <v>17</v>
      </c>
      <c r="F366">
        <v>75230</v>
      </c>
      <c r="G366">
        <v>34762</v>
      </c>
      <c r="H366">
        <v>787062</v>
      </c>
    </row>
    <row r="367" spans="3:8" ht="13.5">
      <c r="C367">
        <v>2053108398</v>
      </c>
      <c r="D367">
        <v>4</v>
      </c>
      <c r="E367">
        <v>6</v>
      </c>
      <c r="F367">
        <v>17894</v>
      </c>
      <c r="G367">
        <v>0</v>
      </c>
      <c r="H367">
        <v>178940</v>
      </c>
    </row>
    <row r="368" spans="3:8" ht="13.5">
      <c r="C368">
        <v>2053108478</v>
      </c>
      <c r="D368">
        <v>1</v>
      </c>
      <c r="E368">
        <v>1</v>
      </c>
      <c r="F368">
        <v>1709</v>
      </c>
      <c r="G368">
        <v>0</v>
      </c>
      <c r="H368">
        <v>17090</v>
      </c>
    </row>
    <row r="369" spans="3:8" ht="13.5">
      <c r="C369">
        <v>2053108627</v>
      </c>
      <c r="D369">
        <v>2</v>
      </c>
      <c r="E369">
        <v>22</v>
      </c>
      <c r="F369">
        <v>85782</v>
      </c>
      <c r="G369">
        <v>38164</v>
      </c>
      <c r="H369">
        <v>895984</v>
      </c>
    </row>
    <row r="370" spans="3:8" ht="13.5">
      <c r="C370">
        <v>2053108628</v>
      </c>
      <c r="D370">
        <v>7</v>
      </c>
      <c r="E370">
        <v>13</v>
      </c>
      <c r="F370">
        <v>21017</v>
      </c>
      <c r="G370">
        <v>0</v>
      </c>
      <c r="H370">
        <v>210170</v>
      </c>
    </row>
    <row r="371" spans="3:8" ht="13.5">
      <c r="C371">
        <v>2053108707</v>
      </c>
      <c r="D371">
        <v>2</v>
      </c>
      <c r="E371">
        <v>55</v>
      </c>
      <c r="F371">
        <v>170999</v>
      </c>
      <c r="G371">
        <v>90440</v>
      </c>
      <c r="H371">
        <v>1800430</v>
      </c>
    </row>
    <row r="372" spans="3:8" ht="13.5">
      <c r="C372">
        <v>2053108708</v>
      </c>
      <c r="D372">
        <v>13</v>
      </c>
      <c r="E372">
        <v>30</v>
      </c>
      <c r="F372">
        <v>200787</v>
      </c>
      <c r="G372">
        <v>0</v>
      </c>
      <c r="H372">
        <v>2007870</v>
      </c>
    </row>
    <row r="373" spans="3:8" ht="13.5">
      <c r="C373">
        <v>2053108887</v>
      </c>
      <c r="D373">
        <v>2</v>
      </c>
      <c r="E373">
        <v>20</v>
      </c>
      <c r="F373">
        <v>67513</v>
      </c>
      <c r="G373">
        <v>33920</v>
      </c>
      <c r="H373">
        <v>709050</v>
      </c>
    </row>
    <row r="374" spans="3:8" ht="13.5">
      <c r="C374">
        <v>2053108888</v>
      </c>
      <c r="D374">
        <v>4</v>
      </c>
      <c r="E374">
        <v>5</v>
      </c>
      <c r="F374">
        <v>5964</v>
      </c>
      <c r="G374">
        <v>0</v>
      </c>
      <c r="H374">
        <v>59640</v>
      </c>
    </row>
    <row r="375" spans="3:8" ht="13.5">
      <c r="C375">
        <v>2053108968</v>
      </c>
      <c r="D375">
        <v>9</v>
      </c>
      <c r="E375">
        <v>19</v>
      </c>
      <c r="F375">
        <v>54128</v>
      </c>
      <c r="G375">
        <v>0</v>
      </c>
      <c r="H375">
        <v>541280</v>
      </c>
    </row>
    <row r="376" spans="3:8" ht="13.5">
      <c r="C376">
        <v>2053109047</v>
      </c>
      <c r="D376">
        <v>3</v>
      </c>
      <c r="E376">
        <v>30</v>
      </c>
      <c r="F376">
        <v>99528</v>
      </c>
      <c r="G376">
        <v>57204</v>
      </c>
      <c r="H376">
        <v>1052484</v>
      </c>
    </row>
    <row r="377" spans="3:8" ht="13.5">
      <c r="C377">
        <v>2053109048</v>
      </c>
      <c r="D377">
        <v>9</v>
      </c>
      <c r="E377">
        <v>10</v>
      </c>
      <c r="F377">
        <v>21822</v>
      </c>
      <c r="G377">
        <v>0</v>
      </c>
      <c r="H377">
        <v>218220</v>
      </c>
    </row>
    <row r="378" spans="3:8" ht="13.5">
      <c r="C378">
        <v>2053109128</v>
      </c>
      <c r="D378">
        <v>4</v>
      </c>
      <c r="E378">
        <v>4</v>
      </c>
      <c r="F378">
        <v>7733</v>
      </c>
      <c r="G378">
        <v>0</v>
      </c>
      <c r="H378">
        <v>77330</v>
      </c>
    </row>
    <row r="379" spans="3:8" ht="13.5">
      <c r="C379">
        <v>2053109207</v>
      </c>
      <c r="D379">
        <v>2</v>
      </c>
      <c r="E379">
        <v>26</v>
      </c>
      <c r="F379">
        <v>144440</v>
      </c>
      <c r="G379">
        <v>43520</v>
      </c>
      <c r="H379">
        <v>1487920</v>
      </c>
    </row>
    <row r="380" spans="3:8" ht="13.5">
      <c r="C380">
        <v>2053109208</v>
      </c>
      <c r="D380">
        <v>10</v>
      </c>
      <c r="E380">
        <v>19</v>
      </c>
      <c r="F380">
        <v>63741</v>
      </c>
      <c r="G380">
        <v>0</v>
      </c>
      <c r="H380">
        <v>637410</v>
      </c>
    </row>
    <row r="381" spans="3:8" ht="13.5">
      <c r="C381">
        <v>2053199997</v>
      </c>
      <c r="D381">
        <v>67</v>
      </c>
      <c r="E381">
        <v>915</v>
      </c>
      <c r="F381">
        <v>4216583</v>
      </c>
      <c r="G381">
        <v>1556840</v>
      </c>
      <c r="H381">
        <v>43722670</v>
      </c>
    </row>
    <row r="382" spans="3:8" ht="13.5">
      <c r="C382">
        <v>2053199998</v>
      </c>
      <c r="D382">
        <v>277</v>
      </c>
      <c r="E382">
        <v>469</v>
      </c>
      <c r="F382">
        <v>1759424</v>
      </c>
      <c r="G382">
        <v>0</v>
      </c>
      <c r="H382">
        <v>17594240</v>
      </c>
    </row>
    <row r="383" spans="3:8" ht="13.5">
      <c r="C383">
        <v>2063100117</v>
      </c>
      <c r="D383">
        <v>8</v>
      </c>
      <c r="E383">
        <v>87</v>
      </c>
      <c r="F383">
        <v>451615</v>
      </c>
      <c r="G383">
        <v>152110</v>
      </c>
      <c r="H383">
        <v>4668260</v>
      </c>
    </row>
    <row r="384" spans="3:8" ht="13.5">
      <c r="C384">
        <v>2063100118</v>
      </c>
      <c r="D384">
        <v>74</v>
      </c>
      <c r="E384">
        <v>175</v>
      </c>
      <c r="F384">
        <v>758683</v>
      </c>
      <c r="G384">
        <v>0</v>
      </c>
      <c r="H384">
        <v>7586830</v>
      </c>
    </row>
    <row r="385" spans="3:8" ht="13.5">
      <c r="C385">
        <v>2063100297</v>
      </c>
      <c r="D385">
        <v>8</v>
      </c>
      <c r="E385">
        <v>124</v>
      </c>
      <c r="F385">
        <v>396584</v>
      </c>
      <c r="G385">
        <v>146040</v>
      </c>
      <c r="H385">
        <v>4111880</v>
      </c>
    </row>
    <row r="386" spans="3:8" ht="13.5">
      <c r="C386">
        <v>2063100298</v>
      </c>
      <c r="D386">
        <v>87</v>
      </c>
      <c r="E386">
        <v>169</v>
      </c>
      <c r="F386">
        <v>533846</v>
      </c>
      <c r="G386">
        <v>0</v>
      </c>
      <c r="H386">
        <v>5338460</v>
      </c>
    </row>
    <row r="387" spans="3:8" ht="13.5">
      <c r="C387">
        <v>2063100377</v>
      </c>
      <c r="D387">
        <v>3</v>
      </c>
      <c r="E387">
        <v>32</v>
      </c>
      <c r="F387">
        <v>208168</v>
      </c>
      <c r="G387">
        <v>53120</v>
      </c>
      <c r="H387">
        <v>2134800</v>
      </c>
    </row>
    <row r="388" spans="3:8" ht="13.5">
      <c r="C388">
        <v>2063100378</v>
      </c>
      <c r="D388">
        <v>27</v>
      </c>
      <c r="E388">
        <v>46</v>
      </c>
      <c r="F388">
        <v>161932</v>
      </c>
      <c r="G388">
        <v>0</v>
      </c>
      <c r="H388">
        <v>1619320</v>
      </c>
    </row>
    <row r="389" spans="3:8" ht="13.5">
      <c r="C389">
        <v>2063100457</v>
      </c>
      <c r="D389">
        <v>1</v>
      </c>
      <c r="E389">
        <v>31</v>
      </c>
      <c r="F389">
        <v>73109</v>
      </c>
      <c r="G389">
        <v>7440</v>
      </c>
      <c r="H389">
        <v>738530</v>
      </c>
    </row>
    <row r="390" spans="3:8" ht="13.5">
      <c r="C390">
        <v>2063100458</v>
      </c>
      <c r="D390">
        <v>35</v>
      </c>
      <c r="E390">
        <v>84</v>
      </c>
      <c r="F390">
        <v>211139</v>
      </c>
      <c r="G390">
        <v>0</v>
      </c>
      <c r="H390">
        <v>2111390</v>
      </c>
    </row>
    <row r="391" spans="3:8" ht="13.5">
      <c r="C391">
        <v>2063105248</v>
      </c>
      <c r="D391">
        <v>7</v>
      </c>
      <c r="E391">
        <v>16</v>
      </c>
      <c r="F391">
        <v>8698</v>
      </c>
      <c r="G391">
        <v>0</v>
      </c>
      <c r="H391">
        <v>86980</v>
      </c>
    </row>
    <row r="392" spans="3:8" ht="13.5">
      <c r="C392">
        <v>2063105818</v>
      </c>
      <c r="D392">
        <v>5</v>
      </c>
      <c r="E392">
        <v>15</v>
      </c>
      <c r="F392">
        <v>23804</v>
      </c>
      <c r="G392">
        <v>0</v>
      </c>
      <c r="H392">
        <v>238040</v>
      </c>
    </row>
    <row r="393" spans="3:8" ht="13.5">
      <c r="C393">
        <v>2063106158</v>
      </c>
      <c r="D393">
        <v>4</v>
      </c>
      <c r="E393">
        <v>5</v>
      </c>
      <c r="F393">
        <v>18848</v>
      </c>
      <c r="G393">
        <v>0</v>
      </c>
      <c r="H393">
        <v>188480</v>
      </c>
    </row>
    <row r="394" spans="3:8" ht="13.5">
      <c r="C394">
        <v>2063106807</v>
      </c>
      <c r="D394">
        <v>1</v>
      </c>
      <c r="E394">
        <v>14</v>
      </c>
      <c r="F394">
        <v>96947</v>
      </c>
      <c r="G394">
        <v>24320</v>
      </c>
      <c r="H394">
        <v>993790</v>
      </c>
    </row>
    <row r="395" spans="3:8" ht="13.5">
      <c r="C395">
        <v>2063106808</v>
      </c>
      <c r="D395">
        <v>5</v>
      </c>
      <c r="E395">
        <v>6</v>
      </c>
      <c r="F395">
        <v>7769</v>
      </c>
      <c r="G395">
        <v>0</v>
      </c>
      <c r="H395">
        <v>77690</v>
      </c>
    </row>
    <row r="396" spans="3:8" ht="13.5">
      <c r="C396">
        <v>2063107717</v>
      </c>
      <c r="D396">
        <v>1</v>
      </c>
      <c r="E396">
        <v>2</v>
      </c>
      <c r="F396">
        <v>20899</v>
      </c>
      <c r="G396">
        <v>3580</v>
      </c>
      <c r="H396">
        <v>212570</v>
      </c>
    </row>
    <row r="397" spans="3:8" ht="13.5">
      <c r="C397">
        <v>2063107718</v>
      </c>
      <c r="D397">
        <v>1</v>
      </c>
      <c r="E397">
        <v>1</v>
      </c>
      <c r="F397">
        <v>1896</v>
      </c>
      <c r="G397">
        <v>0</v>
      </c>
      <c r="H397">
        <v>18960</v>
      </c>
    </row>
    <row r="398" spans="3:8" ht="13.5">
      <c r="C398">
        <v>2063108218</v>
      </c>
      <c r="D398">
        <v>1</v>
      </c>
      <c r="E398">
        <v>1</v>
      </c>
      <c r="F398">
        <v>538</v>
      </c>
      <c r="G398">
        <v>0</v>
      </c>
      <c r="H398">
        <v>5380</v>
      </c>
    </row>
    <row r="399" spans="3:8" ht="13.5">
      <c r="C399">
        <v>2063108398</v>
      </c>
      <c r="D399">
        <v>3</v>
      </c>
      <c r="E399">
        <v>3</v>
      </c>
      <c r="F399">
        <v>3140</v>
      </c>
      <c r="G399">
        <v>0</v>
      </c>
      <c r="H399">
        <v>31400</v>
      </c>
    </row>
    <row r="400" spans="3:8" ht="13.5">
      <c r="C400">
        <v>2063108478</v>
      </c>
      <c r="D400">
        <v>3</v>
      </c>
      <c r="E400">
        <v>3</v>
      </c>
      <c r="F400">
        <v>1609</v>
      </c>
      <c r="G400">
        <v>0</v>
      </c>
      <c r="H400">
        <v>16090</v>
      </c>
    </row>
    <row r="401" spans="3:8" ht="13.5">
      <c r="C401">
        <v>2063108628</v>
      </c>
      <c r="D401">
        <v>11</v>
      </c>
      <c r="E401">
        <v>20</v>
      </c>
      <c r="F401">
        <v>42350</v>
      </c>
      <c r="G401">
        <v>0</v>
      </c>
      <c r="H401">
        <v>423500</v>
      </c>
    </row>
    <row r="402" spans="3:8" ht="13.5">
      <c r="C402">
        <v>2063108707</v>
      </c>
      <c r="D402">
        <v>2</v>
      </c>
      <c r="E402">
        <v>41</v>
      </c>
      <c r="F402">
        <v>156343</v>
      </c>
      <c r="G402">
        <v>77710</v>
      </c>
      <c r="H402">
        <v>1641140</v>
      </c>
    </row>
    <row r="403" spans="3:8" ht="13.5">
      <c r="C403">
        <v>2063108708</v>
      </c>
      <c r="D403">
        <v>10</v>
      </c>
      <c r="E403">
        <v>16</v>
      </c>
      <c r="F403">
        <v>90132</v>
      </c>
      <c r="G403">
        <v>0</v>
      </c>
      <c r="H403">
        <v>901320</v>
      </c>
    </row>
    <row r="404" spans="3:8" ht="13.5">
      <c r="C404">
        <v>2063108888</v>
      </c>
      <c r="D404">
        <v>11</v>
      </c>
      <c r="E404">
        <v>17</v>
      </c>
      <c r="F404">
        <v>21453</v>
      </c>
      <c r="G404">
        <v>0</v>
      </c>
      <c r="H404">
        <v>214530</v>
      </c>
    </row>
    <row r="405" spans="3:8" ht="13.5">
      <c r="C405">
        <v>2063108968</v>
      </c>
      <c r="D405">
        <v>13</v>
      </c>
      <c r="E405">
        <v>13</v>
      </c>
      <c r="F405">
        <v>32616</v>
      </c>
      <c r="G405">
        <v>0</v>
      </c>
      <c r="H405">
        <v>326160</v>
      </c>
    </row>
    <row r="406" spans="3:8" ht="13.5">
      <c r="C406">
        <v>2063109047</v>
      </c>
      <c r="D406">
        <v>1</v>
      </c>
      <c r="E406">
        <v>12</v>
      </c>
      <c r="F406">
        <v>91618</v>
      </c>
      <c r="G406">
        <v>19200</v>
      </c>
      <c r="H406">
        <v>935380</v>
      </c>
    </row>
    <row r="407" spans="3:8" ht="13.5">
      <c r="C407">
        <v>2063109048</v>
      </c>
      <c r="D407">
        <v>17</v>
      </c>
      <c r="E407">
        <v>45</v>
      </c>
      <c r="F407">
        <v>146630</v>
      </c>
      <c r="G407">
        <v>0</v>
      </c>
      <c r="H407">
        <v>1466300</v>
      </c>
    </row>
    <row r="408" spans="3:8" ht="13.5">
      <c r="C408">
        <v>2063109128</v>
      </c>
      <c r="D408">
        <v>8</v>
      </c>
      <c r="E408">
        <v>22</v>
      </c>
      <c r="F408">
        <v>65715</v>
      </c>
      <c r="G408">
        <v>0</v>
      </c>
      <c r="H408">
        <v>657150</v>
      </c>
    </row>
    <row r="409" spans="3:8" ht="13.5">
      <c r="C409">
        <v>2063109208</v>
      </c>
      <c r="D409">
        <v>10</v>
      </c>
      <c r="E409">
        <v>21</v>
      </c>
      <c r="F409">
        <v>117255</v>
      </c>
      <c r="G409">
        <v>0</v>
      </c>
      <c r="H409">
        <v>1172550</v>
      </c>
    </row>
    <row r="410" spans="3:8" ht="13.5">
      <c r="C410">
        <v>2063199997</v>
      </c>
      <c r="D410">
        <v>25</v>
      </c>
      <c r="E410">
        <v>343</v>
      </c>
      <c r="F410">
        <v>1495283</v>
      </c>
      <c r="G410">
        <v>483520</v>
      </c>
      <c r="H410">
        <v>15436350</v>
      </c>
    </row>
    <row r="411" spans="3:8" ht="13.5">
      <c r="C411">
        <v>2063199998</v>
      </c>
      <c r="D411">
        <v>332</v>
      </c>
      <c r="E411">
        <v>678</v>
      </c>
      <c r="F411">
        <v>2248053</v>
      </c>
      <c r="G411">
        <v>0</v>
      </c>
      <c r="H411">
        <v>22480530</v>
      </c>
    </row>
    <row r="412" spans="3:8" ht="13.5">
      <c r="C412">
        <v>2073100117</v>
      </c>
      <c r="D412">
        <v>7</v>
      </c>
      <c r="E412">
        <v>74</v>
      </c>
      <c r="F412">
        <v>580398</v>
      </c>
      <c r="G412">
        <v>114934</v>
      </c>
      <c r="H412">
        <v>5918914</v>
      </c>
    </row>
    <row r="413" spans="3:8" ht="13.5">
      <c r="C413">
        <v>2073100118</v>
      </c>
      <c r="D413">
        <v>42</v>
      </c>
      <c r="E413">
        <v>64</v>
      </c>
      <c r="F413">
        <v>76389</v>
      </c>
      <c r="G413">
        <v>0</v>
      </c>
      <c r="H413">
        <v>763890</v>
      </c>
    </row>
    <row r="414" spans="3:8" ht="13.5">
      <c r="C414">
        <v>2073100297</v>
      </c>
      <c r="D414">
        <v>3</v>
      </c>
      <c r="E414">
        <v>16</v>
      </c>
      <c r="F414">
        <v>77755</v>
      </c>
      <c r="G414">
        <v>15320</v>
      </c>
      <c r="H414">
        <v>792870</v>
      </c>
    </row>
    <row r="415" spans="3:8" ht="13.5">
      <c r="C415">
        <v>2073100298</v>
      </c>
      <c r="D415">
        <v>42</v>
      </c>
      <c r="E415">
        <v>85</v>
      </c>
      <c r="F415">
        <v>112934</v>
      </c>
      <c r="G415">
        <v>0</v>
      </c>
      <c r="H415">
        <v>1129340</v>
      </c>
    </row>
    <row r="416" spans="3:8" ht="13.5">
      <c r="C416">
        <v>2073100377</v>
      </c>
      <c r="D416">
        <v>2</v>
      </c>
      <c r="E416">
        <v>42</v>
      </c>
      <c r="F416">
        <v>167653</v>
      </c>
      <c r="G416">
        <v>74612</v>
      </c>
      <c r="H416">
        <v>1751142</v>
      </c>
    </row>
    <row r="417" spans="3:8" ht="13.5">
      <c r="C417">
        <v>2073100378</v>
      </c>
      <c r="D417">
        <v>12</v>
      </c>
      <c r="E417">
        <v>22</v>
      </c>
      <c r="F417">
        <v>21797</v>
      </c>
      <c r="G417">
        <v>0</v>
      </c>
      <c r="H417">
        <v>217970</v>
      </c>
    </row>
    <row r="418" spans="3:8" ht="13.5">
      <c r="C418">
        <v>2073100458</v>
      </c>
      <c r="D418">
        <v>12</v>
      </c>
      <c r="E418">
        <v>27</v>
      </c>
      <c r="F418">
        <v>120807</v>
      </c>
      <c r="G418">
        <v>0</v>
      </c>
      <c r="H418">
        <v>1208070</v>
      </c>
    </row>
    <row r="419" spans="3:8" ht="13.5">
      <c r="C419">
        <v>2073105248</v>
      </c>
      <c r="D419">
        <v>3</v>
      </c>
      <c r="E419">
        <v>5</v>
      </c>
      <c r="F419">
        <v>4159</v>
      </c>
      <c r="G419">
        <v>0</v>
      </c>
      <c r="H419">
        <v>41590</v>
      </c>
    </row>
    <row r="420" spans="3:8" ht="13.5">
      <c r="C420">
        <v>2073108218</v>
      </c>
      <c r="D420">
        <v>1</v>
      </c>
      <c r="E420">
        <v>1</v>
      </c>
      <c r="F420">
        <v>1096</v>
      </c>
      <c r="G420">
        <v>0</v>
      </c>
      <c r="H420">
        <v>10960</v>
      </c>
    </row>
    <row r="421" spans="3:8" ht="13.5">
      <c r="C421">
        <v>2073108398</v>
      </c>
      <c r="D421">
        <v>1</v>
      </c>
      <c r="E421">
        <v>1</v>
      </c>
      <c r="F421">
        <v>3676</v>
      </c>
      <c r="G421">
        <v>0</v>
      </c>
      <c r="H421">
        <v>36760</v>
      </c>
    </row>
    <row r="422" spans="3:8" ht="13.5">
      <c r="C422">
        <v>2073108628</v>
      </c>
      <c r="D422">
        <v>5</v>
      </c>
      <c r="E422">
        <v>10</v>
      </c>
      <c r="F422">
        <v>14011</v>
      </c>
      <c r="G422">
        <v>0</v>
      </c>
      <c r="H422">
        <v>140110</v>
      </c>
    </row>
    <row r="423" spans="3:8" ht="13.5">
      <c r="C423">
        <v>2073108707</v>
      </c>
      <c r="D423">
        <v>2</v>
      </c>
      <c r="E423">
        <v>11</v>
      </c>
      <c r="F423">
        <v>131034</v>
      </c>
      <c r="G423">
        <v>13808</v>
      </c>
      <c r="H423">
        <v>1324148</v>
      </c>
    </row>
    <row r="424" spans="3:8" ht="13.5">
      <c r="C424">
        <v>2073108708</v>
      </c>
      <c r="D424">
        <v>3</v>
      </c>
      <c r="E424">
        <v>5</v>
      </c>
      <c r="F424">
        <v>7685</v>
      </c>
      <c r="G424">
        <v>0</v>
      </c>
      <c r="H424">
        <v>76850</v>
      </c>
    </row>
    <row r="425" spans="3:8" ht="13.5">
      <c r="C425">
        <v>2073108967</v>
      </c>
      <c r="D425">
        <v>2</v>
      </c>
      <c r="E425">
        <v>12</v>
      </c>
      <c r="F425">
        <v>67824</v>
      </c>
      <c r="G425">
        <v>20452</v>
      </c>
      <c r="H425">
        <v>698692</v>
      </c>
    </row>
    <row r="426" spans="3:8" ht="13.5">
      <c r="C426">
        <v>2073108968</v>
      </c>
      <c r="D426">
        <v>4</v>
      </c>
      <c r="E426">
        <v>8</v>
      </c>
      <c r="F426">
        <v>15183</v>
      </c>
      <c r="G426">
        <v>0</v>
      </c>
      <c r="H426">
        <v>151830</v>
      </c>
    </row>
    <row r="427" spans="3:8" ht="13.5">
      <c r="C427">
        <v>2073109048</v>
      </c>
      <c r="D427">
        <v>5</v>
      </c>
      <c r="E427">
        <v>5</v>
      </c>
      <c r="F427">
        <v>4606</v>
      </c>
      <c r="G427">
        <v>0</v>
      </c>
      <c r="H427">
        <v>46060</v>
      </c>
    </row>
    <row r="428" spans="3:8" ht="13.5">
      <c r="C428">
        <v>2073109127</v>
      </c>
      <c r="D428">
        <v>1</v>
      </c>
      <c r="E428">
        <v>22</v>
      </c>
      <c r="F428">
        <v>68150</v>
      </c>
      <c r="G428">
        <v>11820</v>
      </c>
      <c r="H428">
        <v>693320</v>
      </c>
    </row>
    <row r="429" spans="3:8" ht="13.5">
      <c r="C429">
        <v>2073109208</v>
      </c>
      <c r="D429">
        <v>5</v>
      </c>
      <c r="E429">
        <v>6</v>
      </c>
      <c r="F429">
        <v>12176</v>
      </c>
      <c r="G429">
        <v>0</v>
      </c>
      <c r="H429">
        <v>121760</v>
      </c>
    </row>
    <row r="430" spans="3:8" ht="13.5">
      <c r="C430">
        <v>2073199997</v>
      </c>
      <c r="D430">
        <v>17</v>
      </c>
      <c r="E430">
        <v>177</v>
      </c>
      <c r="F430">
        <v>1092814</v>
      </c>
      <c r="G430">
        <v>250946</v>
      </c>
      <c r="H430">
        <v>11179086</v>
      </c>
    </row>
    <row r="431" spans="3:8" ht="13.5">
      <c r="C431">
        <v>2073199998</v>
      </c>
      <c r="D431">
        <v>135</v>
      </c>
      <c r="E431">
        <v>239</v>
      </c>
      <c r="F431">
        <v>394519</v>
      </c>
      <c r="G431">
        <v>0</v>
      </c>
      <c r="H431">
        <v>3945190</v>
      </c>
    </row>
    <row r="432" spans="3:8" ht="13.5">
      <c r="C432">
        <v>2083100117</v>
      </c>
      <c r="D432">
        <v>4</v>
      </c>
      <c r="E432">
        <v>52</v>
      </c>
      <c r="F432">
        <v>303872</v>
      </c>
      <c r="G432">
        <v>96140</v>
      </c>
      <c r="H432">
        <v>3134860</v>
      </c>
    </row>
    <row r="433" spans="3:8" ht="13.5">
      <c r="C433">
        <v>2083100118</v>
      </c>
      <c r="D433">
        <v>35</v>
      </c>
      <c r="E433">
        <v>63</v>
      </c>
      <c r="F433">
        <v>144451</v>
      </c>
      <c r="G433">
        <v>0</v>
      </c>
      <c r="H433">
        <v>1444510</v>
      </c>
    </row>
    <row r="434" spans="3:8" ht="13.5">
      <c r="C434">
        <v>2083100298</v>
      </c>
      <c r="D434">
        <v>31</v>
      </c>
      <c r="E434">
        <v>46</v>
      </c>
      <c r="F434">
        <v>251506</v>
      </c>
      <c r="G434">
        <v>0</v>
      </c>
      <c r="H434">
        <v>2515060</v>
      </c>
    </row>
    <row r="435" spans="3:8" ht="13.5">
      <c r="C435">
        <v>2083100377</v>
      </c>
      <c r="D435">
        <v>3</v>
      </c>
      <c r="E435">
        <v>61</v>
      </c>
      <c r="F435">
        <v>323172</v>
      </c>
      <c r="G435">
        <v>104960</v>
      </c>
      <c r="H435">
        <v>3336680</v>
      </c>
    </row>
    <row r="436" spans="3:8" ht="13.5">
      <c r="C436">
        <v>2083100378</v>
      </c>
      <c r="D436">
        <v>8</v>
      </c>
      <c r="E436">
        <v>10</v>
      </c>
      <c r="F436">
        <v>23140</v>
      </c>
      <c r="G436">
        <v>0</v>
      </c>
      <c r="H436">
        <v>231400</v>
      </c>
    </row>
    <row r="437" spans="3:8" ht="13.5">
      <c r="C437">
        <v>2083100457</v>
      </c>
      <c r="D437">
        <v>3</v>
      </c>
      <c r="E437">
        <v>60</v>
      </c>
      <c r="F437">
        <v>728555</v>
      </c>
      <c r="G437">
        <v>120826</v>
      </c>
      <c r="H437">
        <v>7406376</v>
      </c>
    </row>
    <row r="438" spans="3:8" ht="13.5">
      <c r="C438">
        <v>2083100458</v>
      </c>
      <c r="D438">
        <v>7</v>
      </c>
      <c r="E438">
        <v>16</v>
      </c>
      <c r="F438">
        <v>96683</v>
      </c>
      <c r="G438">
        <v>0</v>
      </c>
      <c r="H438">
        <v>966830</v>
      </c>
    </row>
    <row r="439" spans="3:8" ht="13.5">
      <c r="C439">
        <v>2083105248</v>
      </c>
      <c r="D439">
        <v>3</v>
      </c>
      <c r="E439">
        <v>4</v>
      </c>
      <c r="F439">
        <v>4629</v>
      </c>
      <c r="G439">
        <v>0</v>
      </c>
      <c r="H439">
        <v>46290</v>
      </c>
    </row>
    <row r="440" spans="3:8" ht="13.5">
      <c r="C440">
        <v>2083106158</v>
      </c>
      <c r="D440">
        <v>1</v>
      </c>
      <c r="E440">
        <v>4</v>
      </c>
      <c r="F440">
        <v>2719</v>
      </c>
      <c r="G440">
        <v>0</v>
      </c>
      <c r="H440">
        <v>27190</v>
      </c>
    </row>
    <row r="441" spans="3:8" ht="13.5">
      <c r="C441">
        <v>2083106807</v>
      </c>
      <c r="D441">
        <v>1</v>
      </c>
      <c r="E441">
        <v>15</v>
      </c>
      <c r="F441">
        <v>101133</v>
      </c>
      <c r="G441">
        <v>28270</v>
      </c>
      <c r="H441">
        <v>1039600</v>
      </c>
    </row>
    <row r="442" spans="3:8" ht="13.5">
      <c r="C442">
        <v>2083108217</v>
      </c>
      <c r="D442">
        <v>1</v>
      </c>
      <c r="E442">
        <v>30</v>
      </c>
      <c r="F442">
        <v>171027</v>
      </c>
      <c r="G442">
        <v>57820</v>
      </c>
      <c r="H442">
        <v>1768090</v>
      </c>
    </row>
    <row r="443" spans="3:8" ht="13.5">
      <c r="C443">
        <v>2083108218</v>
      </c>
      <c r="D443">
        <v>1</v>
      </c>
      <c r="E443">
        <v>1</v>
      </c>
      <c r="F443">
        <v>3268</v>
      </c>
      <c r="G443">
        <v>0</v>
      </c>
      <c r="H443">
        <v>32680</v>
      </c>
    </row>
    <row r="444" spans="3:8" ht="13.5">
      <c r="C444">
        <v>2083108628</v>
      </c>
      <c r="D444">
        <v>4</v>
      </c>
      <c r="E444">
        <v>6</v>
      </c>
      <c r="F444">
        <v>7374</v>
      </c>
      <c r="G444">
        <v>0</v>
      </c>
      <c r="H444">
        <v>73740</v>
      </c>
    </row>
    <row r="445" spans="3:8" ht="13.5">
      <c r="C445">
        <v>2083108707</v>
      </c>
      <c r="D445">
        <v>1</v>
      </c>
      <c r="E445">
        <v>7</v>
      </c>
      <c r="F445">
        <v>36911</v>
      </c>
      <c r="G445">
        <v>11870</v>
      </c>
      <c r="H445">
        <v>380980</v>
      </c>
    </row>
    <row r="446" spans="3:8" ht="13.5">
      <c r="C446">
        <v>2083108708</v>
      </c>
      <c r="D446">
        <v>6</v>
      </c>
      <c r="E446">
        <v>11</v>
      </c>
      <c r="F446">
        <v>10950</v>
      </c>
      <c r="G446">
        <v>0</v>
      </c>
      <c r="H446">
        <v>109500</v>
      </c>
    </row>
    <row r="447" spans="3:8" ht="13.5">
      <c r="C447">
        <v>2083108888</v>
      </c>
      <c r="D447">
        <v>2</v>
      </c>
      <c r="E447">
        <v>2</v>
      </c>
      <c r="F447">
        <v>2207</v>
      </c>
      <c r="G447">
        <v>0</v>
      </c>
      <c r="H447">
        <v>22070</v>
      </c>
    </row>
    <row r="448" spans="3:8" ht="13.5">
      <c r="C448">
        <v>2083109048</v>
      </c>
      <c r="D448">
        <v>2</v>
      </c>
      <c r="E448">
        <v>3</v>
      </c>
      <c r="F448">
        <v>4514</v>
      </c>
      <c r="G448">
        <v>0</v>
      </c>
      <c r="H448">
        <v>45140</v>
      </c>
    </row>
    <row r="449" spans="3:8" ht="13.5">
      <c r="C449">
        <v>2083109127</v>
      </c>
      <c r="D449">
        <v>2</v>
      </c>
      <c r="E449">
        <v>28</v>
      </c>
      <c r="F449">
        <v>162854</v>
      </c>
      <c r="G449">
        <v>45996</v>
      </c>
      <c r="H449">
        <v>1674536</v>
      </c>
    </row>
    <row r="450" spans="3:8" ht="13.5">
      <c r="C450">
        <v>2083109128</v>
      </c>
      <c r="D450">
        <v>3</v>
      </c>
      <c r="E450">
        <v>3</v>
      </c>
      <c r="F450">
        <v>3264</v>
      </c>
      <c r="G450">
        <v>0</v>
      </c>
      <c r="H450">
        <v>32640</v>
      </c>
    </row>
    <row r="451" spans="3:8" ht="13.5">
      <c r="C451">
        <v>2083109208</v>
      </c>
      <c r="D451">
        <v>4</v>
      </c>
      <c r="E451">
        <v>4</v>
      </c>
      <c r="F451">
        <v>4579</v>
      </c>
      <c r="G451">
        <v>0</v>
      </c>
      <c r="H451">
        <v>45790</v>
      </c>
    </row>
    <row r="452" spans="3:8" ht="13.5">
      <c r="C452">
        <v>2083199997</v>
      </c>
      <c r="D452">
        <v>15</v>
      </c>
      <c r="E452">
        <v>253</v>
      </c>
      <c r="F452">
        <v>1827524</v>
      </c>
      <c r="G452">
        <v>465882</v>
      </c>
      <c r="H452">
        <v>18741122</v>
      </c>
    </row>
    <row r="453" spans="3:8" ht="13.5">
      <c r="C453">
        <v>2083199998</v>
      </c>
      <c r="D453">
        <v>107</v>
      </c>
      <c r="E453">
        <v>173</v>
      </c>
      <c r="F453">
        <v>559284</v>
      </c>
      <c r="G453">
        <v>0</v>
      </c>
      <c r="H453">
        <v>5592840</v>
      </c>
    </row>
    <row r="454" spans="3:8" ht="13.5">
      <c r="C454">
        <v>2093100117</v>
      </c>
      <c r="D454">
        <v>4</v>
      </c>
      <c r="E454">
        <v>73</v>
      </c>
      <c r="F454">
        <v>545615</v>
      </c>
      <c r="G454">
        <v>133760</v>
      </c>
      <c r="H454">
        <v>5589910</v>
      </c>
    </row>
    <row r="455" spans="3:8" ht="13.5">
      <c r="C455">
        <v>2093100118</v>
      </c>
      <c r="D455">
        <v>17</v>
      </c>
      <c r="E455">
        <v>26</v>
      </c>
      <c r="F455">
        <v>27411</v>
      </c>
      <c r="G455">
        <v>0</v>
      </c>
      <c r="H455">
        <v>274110</v>
      </c>
    </row>
    <row r="456" spans="3:8" ht="13.5">
      <c r="C456">
        <v>2093100297</v>
      </c>
      <c r="D456">
        <v>1</v>
      </c>
      <c r="E456">
        <v>27</v>
      </c>
      <c r="F456">
        <v>232576</v>
      </c>
      <c r="G456">
        <v>55848</v>
      </c>
      <c r="H456">
        <v>2381608</v>
      </c>
    </row>
    <row r="457" spans="3:8" ht="13.5">
      <c r="C457">
        <v>2093100298</v>
      </c>
      <c r="D457">
        <v>15</v>
      </c>
      <c r="E457">
        <v>41</v>
      </c>
      <c r="F457">
        <v>361769</v>
      </c>
      <c r="G457">
        <v>0</v>
      </c>
      <c r="H457">
        <v>3617690</v>
      </c>
    </row>
    <row r="458" spans="3:8" ht="13.5">
      <c r="C458">
        <v>2093100377</v>
      </c>
      <c r="D458">
        <v>2</v>
      </c>
      <c r="E458">
        <v>22</v>
      </c>
      <c r="F458">
        <v>211072</v>
      </c>
      <c r="G458">
        <v>39680</v>
      </c>
      <c r="H458">
        <v>2150400</v>
      </c>
    </row>
    <row r="459" spans="3:8" ht="13.5">
      <c r="C459">
        <v>2093100378</v>
      </c>
      <c r="D459">
        <v>4</v>
      </c>
      <c r="E459">
        <v>13</v>
      </c>
      <c r="F459">
        <v>24813</v>
      </c>
      <c r="G459">
        <v>0</v>
      </c>
      <c r="H459">
        <v>248130</v>
      </c>
    </row>
    <row r="460" spans="3:8" ht="13.5">
      <c r="C460">
        <v>2093100457</v>
      </c>
      <c r="D460">
        <v>2</v>
      </c>
      <c r="E460">
        <v>14</v>
      </c>
      <c r="F460">
        <v>59855</v>
      </c>
      <c r="G460">
        <v>23040</v>
      </c>
      <c r="H460">
        <v>621590</v>
      </c>
    </row>
    <row r="461" spans="3:8" ht="13.5">
      <c r="C461">
        <v>2093100458</v>
      </c>
      <c r="D461">
        <v>5</v>
      </c>
      <c r="E461">
        <v>14</v>
      </c>
      <c r="F461">
        <v>38675</v>
      </c>
      <c r="G461">
        <v>0</v>
      </c>
      <c r="H461">
        <v>386750</v>
      </c>
    </row>
    <row r="462" spans="3:8" ht="13.5">
      <c r="C462">
        <v>2093105248</v>
      </c>
      <c r="D462">
        <v>1</v>
      </c>
      <c r="E462">
        <v>1</v>
      </c>
      <c r="F462">
        <v>839</v>
      </c>
      <c r="G462">
        <v>0</v>
      </c>
      <c r="H462">
        <v>8390</v>
      </c>
    </row>
    <row r="463" spans="3:8" ht="13.5">
      <c r="C463">
        <v>2093106808</v>
      </c>
      <c r="D463">
        <v>1</v>
      </c>
      <c r="E463">
        <v>1</v>
      </c>
      <c r="F463">
        <v>441</v>
      </c>
      <c r="G463">
        <v>0</v>
      </c>
      <c r="H463">
        <v>4410</v>
      </c>
    </row>
    <row r="464" spans="3:8" ht="13.5">
      <c r="C464">
        <v>2093108627</v>
      </c>
      <c r="D464">
        <v>3</v>
      </c>
      <c r="E464">
        <v>75</v>
      </c>
      <c r="F464">
        <v>467827</v>
      </c>
      <c r="G464">
        <v>117730</v>
      </c>
      <c r="H464">
        <v>4796000</v>
      </c>
    </row>
    <row r="465" spans="3:8" ht="13.5">
      <c r="C465">
        <v>2093108628</v>
      </c>
      <c r="D465">
        <v>2</v>
      </c>
      <c r="E465">
        <v>4</v>
      </c>
      <c r="F465">
        <v>6850</v>
      </c>
      <c r="G465">
        <v>0</v>
      </c>
      <c r="H465">
        <v>68500</v>
      </c>
    </row>
    <row r="466" spans="3:8" ht="13.5">
      <c r="C466">
        <v>2093108707</v>
      </c>
      <c r="D466">
        <v>1</v>
      </c>
      <c r="E466">
        <v>31</v>
      </c>
      <c r="F466">
        <v>189284</v>
      </c>
      <c r="G466">
        <v>59520</v>
      </c>
      <c r="H466">
        <v>1952360</v>
      </c>
    </row>
    <row r="467" spans="3:8" ht="13.5">
      <c r="C467">
        <v>2093108887</v>
      </c>
      <c r="D467">
        <v>3</v>
      </c>
      <c r="E467">
        <v>51</v>
      </c>
      <c r="F467">
        <v>385341</v>
      </c>
      <c r="G467">
        <v>85878</v>
      </c>
      <c r="H467">
        <v>3939288</v>
      </c>
    </row>
    <row r="468" spans="3:8" ht="13.5">
      <c r="C468">
        <v>2093108888</v>
      </c>
      <c r="D468">
        <v>2</v>
      </c>
      <c r="E468">
        <v>5</v>
      </c>
      <c r="F468">
        <v>12345</v>
      </c>
      <c r="G468">
        <v>0</v>
      </c>
      <c r="H468">
        <v>123450</v>
      </c>
    </row>
    <row r="469" spans="3:8" ht="13.5">
      <c r="C469">
        <v>2093108968</v>
      </c>
      <c r="D469">
        <v>2</v>
      </c>
      <c r="E469">
        <v>3</v>
      </c>
      <c r="F469">
        <v>4785</v>
      </c>
      <c r="G469">
        <v>0</v>
      </c>
      <c r="H469">
        <v>47850</v>
      </c>
    </row>
    <row r="470" spans="3:8" ht="13.5">
      <c r="C470">
        <v>2093109048</v>
      </c>
      <c r="D470">
        <v>5</v>
      </c>
      <c r="E470">
        <v>8</v>
      </c>
      <c r="F470">
        <v>4439</v>
      </c>
      <c r="G470">
        <v>0</v>
      </c>
      <c r="H470">
        <v>44390</v>
      </c>
    </row>
    <row r="471" spans="3:8" ht="13.5">
      <c r="C471">
        <v>2093199997</v>
      </c>
      <c r="D471">
        <v>16</v>
      </c>
      <c r="E471">
        <v>293</v>
      </c>
      <c r="F471">
        <v>2091570</v>
      </c>
      <c r="G471">
        <v>515456</v>
      </c>
      <c r="H471">
        <v>21431156</v>
      </c>
    </row>
    <row r="472" spans="3:8" ht="13.5">
      <c r="C472">
        <v>2093199998</v>
      </c>
      <c r="D472">
        <v>54</v>
      </c>
      <c r="E472">
        <v>116</v>
      </c>
      <c r="F472">
        <v>482367</v>
      </c>
      <c r="G472">
        <v>0</v>
      </c>
      <c r="H472">
        <v>4823670</v>
      </c>
    </row>
    <row r="473" spans="3:8" ht="13.5">
      <c r="C473">
        <v>2103100117</v>
      </c>
      <c r="D473">
        <v>51</v>
      </c>
      <c r="E473">
        <v>629</v>
      </c>
      <c r="F473">
        <v>2691182</v>
      </c>
      <c r="G473">
        <v>974802</v>
      </c>
      <c r="H473">
        <v>27886622</v>
      </c>
    </row>
    <row r="474" spans="3:8" ht="13.5">
      <c r="C474">
        <v>2103100118</v>
      </c>
      <c r="D474">
        <v>261</v>
      </c>
      <c r="E474">
        <v>484</v>
      </c>
      <c r="F474">
        <v>1354146</v>
      </c>
      <c r="G474">
        <v>0</v>
      </c>
      <c r="H474">
        <v>13541460</v>
      </c>
    </row>
    <row r="475" spans="3:8" ht="13.5">
      <c r="C475">
        <v>2103100297</v>
      </c>
      <c r="D475">
        <v>47</v>
      </c>
      <c r="E475">
        <v>586</v>
      </c>
      <c r="F475">
        <v>3127644</v>
      </c>
      <c r="G475">
        <v>909052</v>
      </c>
      <c r="H475">
        <v>32185492</v>
      </c>
    </row>
    <row r="476" spans="3:8" ht="13.5">
      <c r="C476">
        <v>2103100298</v>
      </c>
      <c r="D476">
        <v>232</v>
      </c>
      <c r="E476">
        <v>384</v>
      </c>
      <c r="F476">
        <v>1064709</v>
      </c>
      <c r="G476">
        <v>0</v>
      </c>
      <c r="H476">
        <v>10647090</v>
      </c>
    </row>
    <row r="477" spans="3:8" ht="13.5">
      <c r="C477">
        <v>2103100377</v>
      </c>
      <c r="D477">
        <v>16</v>
      </c>
      <c r="E477">
        <v>202</v>
      </c>
      <c r="F477">
        <v>1255839</v>
      </c>
      <c r="G477">
        <v>282622</v>
      </c>
      <c r="H477">
        <v>12841012</v>
      </c>
    </row>
    <row r="478" spans="3:8" ht="13.5">
      <c r="C478">
        <v>2103100378</v>
      </c>
      <c r="D478">
        <v>97</v>
      </c>
      <c r="E478">
        <v>155</v>
      </c>
      <c r="F478">
        <v>623108</v>
      </c>
      <c r="G478">
        <v>0</v>
      </c>
      <c r="H478">
        <v>6231080</v>
      </c>
    </row>
    <row r="479" spans="3:8" ht="13.5">
      <c r="C479">
        <v>2103100457</v>
      </c>
      <c r="D479">
        <v>13</v>
      </c>
      <c r="E479">
        <v>201</v>
      </c>
      <c r="F479">
        <v>1038920</v>
      </c>
      <c r="G479">
        <v>297408</v>
      </c>
      <c r="H479">
        <v>10686608</v>
      </c>
    </row>
    <row r="480" spans="3:8" ht="13.5">
      <c r="C480">
        <v>2103100458</v>
      </c>
      <c r="D480">
        <v>65</v>
      </c>
      <c r="E480">
        <v>137</v>
      </c>
      <c r="F480">
        <v>307222</v>
      </c>
      <c r="G480">
        <v>0</v>
      </c>
      <c r="H480">
        <v>3072220</v>
      </c>
    </row>
    <row r="481" spans="3:8" ht="13.5">
      <c r="C481">
        <v>2103105247</v>
      </c>
      <c r="D481">
        <v>3</v>
      </c>
      <c r="E481">
        <v>27</v>
      </c>
      <c r="F481">
        <v>119600</v>
      </c>
      <c r="G481">
        <v>43730</v>
      </c>
      <c r="H481">
        <v>1239730</v>
      </c>
    </row>
    <row r="482" spans="3:8" ht="13.5">
      <c r="C482">
        <v>2103105248</v>
      </c>
      <c r="D482">
        <v>11</v>
      </c>
      <c r="E482">
        <v>25</v>
      </c>
      <c r="F482">
        <v>178369</v>
      </c>
      <c r="G482">
        <v>0</v>
      </c>
      <c r="H482">
        <v>1783690</v>
      </c>
    </row>
    <row r="483" spans="3:8" ht="13.5">
      <c r="C483">
        <v>2103105817</v>
      </c>
      <c r="D483">
        <v>1</v>
      </c>
      <c r="E483">
        <v>3</v>
      </c>
      <c r="F483">
        <v>12723</v>
      </c>
      <c r="G483">
        <v>1532</v>
      </c>
      <c r="H483">
        <v>128762</v>
      </c>
    </row>
    <row r="484" spans="3:8" ht="13.5">
      <c r="C484">
        <v>2103105818</v>
      </c>
      <c r="D484">
        <v>8</v>
      </c>
      <c r="E484">
        <v>12</v>
      </c>
      <c r="F484">
        <v>11463</v>
      </c>
      <c r="G484">
        <v>0</v>
      </c>
      <c r="H484">
        <v>114630</v>
      </c>
    </row>
    <row r="485" spans="3:8" ht="13.5">
      <c r="C485">
        <v>2103106157</v>
      </c>
      <c r="D485">
        <v>7</v>
      </c>
      <c r="E485">
        <v>133</v>
      </c>
      <c r="F485">
        <v>870709</v>
      </c>
      <c r="G485">
        <v>213430</v>
      </c>
      <c r="H485">
        <v>8920520</v>
      </c>
    </row>
    <row r="486" spans="3:8" ht="13.5">
      <c r="C486">
        <v>2103106158</v>
      </c>
      <c r="D486">
        <v>21</v>
      </c>
      <c r="E486">
        <v>25</v>
      </c>
      <c r="F486">
        <v>80871</v>
      </c>
      <c r="G486">
        <v>0</v>
      </c>
      <c r="H486">
        <v>808710</v>
      </c>
    </row>
    <row r="487" spans="3:8" ht="13.5">
      <c r="C487">
        <v>2103106808</v>
      </c>
      <c r="D487">
        <v>9</v>
      </c>
      <c r="E487">
        <v>14</v>
      </c>
      <c r="F487">
        <v>29283</v>
      </c>
      <c r="G487">
        <v>0</v>
      </c>
      <c r="H487">
        <v>292830</v>
      </c>
    </row>
    <row r="488" spans="3:8" ht="13.5">
      <c r="C488">
        <v>2103107717</v>
      </c>
      <c r="D488">
        <v>1</v>
      </c>
      <c r="E488">
        <v>31</v>
      </c>
      <c r="F488">
        <v>30765</v>
      </c>
      <c r="G488">
        <v>48000</v>
      </c>
      <c r="H488">
        <v>355650</v>
      </c>
    </row>
    <row r="489" spans="3:8" ht="13.5">
      <c r="C489">
        <v>2103107718</v>
      </c>
      <c r="D489">
        <v>4</v>
      </c>
      <c r="E489">
        <v>5</v>
      </c>
      <c r="F489">
        <v>2006</v>
      </c>
      <c r="G489">
        <v>0</v>
      </c>
      <c r="H489">
        <v>20060</v>
      </c>
    </row>
    <row r="490" spans="3:8" ht="13.5">
      <c r="C490">
        <v>2103108217</v>
      </c>
      <c r="D490">
        <v>2</v>
      </c>
      <c r="E490">
        <v>44</v>
      </c>
      <c r="F490">
        <v>177583</v>
      </c>
      <c r="G490">
        <v>85244</v>
      </c>
      <c r="H490">
        <v>1861074</v>
      </c>
    </row>
    <row r="491" spans="3:8" ht="13.5">
      <c r="C491">
        <v>2103108218</v>
      </c>
      <c r="D491">
        <v>8</v>
      </c>
      <c r="E491">
        <v>13</v>
      </c>
      <c r="F491">
        <v>17938</v>
      </c>
      <c r="G491">
        <v>0</v>
      </c>
      <c r="H491">
        <v>179380</v>
      </c>
    </row>
    <row r="492" spans="3:8" ht="13.5">
      <c r="C492">
        <v>2103108397</v>
      </c>
      <c r="D492">
        <v>2</v>
      </c>
      <c r="E492">
        <v>31</v>
      </c>
      <c r="F492">
        <v>107750</v>
      </c>
      <c r="G492">
        <v>56540</v>
      </c>
      <c r="H492">
        <v>1134040</v>
      </c>
    </row>
    <row r="493" spans="3:8" ht="13.5">
      <c r="C493">
        <v>2103108398</v>
      </c>
      <c r="D493">
        <v>11</v>
      </c>
      <c r="E493">
        <v>15</v>
      </c>
      <c r="F493">
        <v>11873</v>
      </c>
      <c r="G493">
        <v>0</v>
      </c>
      <c r="H493">
        <v>118730</v>
      </c>
    </row>
    <row r="494" spans="3:8" ht="13.5">
      <c r="C494">
        <v>2103108478</v>
      </c>
      <c r="D494">
        <v>6</v>
      </c>
      <c r="E494">
        <v>15</v>
      </c>
      <c r="F494">
        <v>36004</v>
      </c>
      <c r="G494">
        <v>0</v>
      </c>
      <c r="H494">
        <v>360040</v>
      </c>
    </row>
    <row r="495" spans="3:8" ht="13.5">
      <c r="C495">
        <v>2103108627</v>
      </c>
      <c r="D495">
        <v>5</v>
      </c>
      <c r="E495">
        <v>69</v>
      </c>
      <c r="F495">
        <v>301017</v>
      </c>
      <c r="G495">
        <v>72670</v>
      </c>
      <c r="H495">
        <v>3082840</v>
      </c>
    </row>
    <row r="496" spans="3:8" ht="13.5">
      <c r="C496">
        <v>2103108628</v>
      </c>
      <c r="D496">
        <v>41</v>
      </c>
      <c r="E496">
        <v>66</v>
      </c>
      <c r="F496">
        <v>189172</v>
      </c>
      <c r="G496">
        <v>0</v>
      </c>
      <c r="H496">
        <v>1891720</v>
      </c>
    </row>
    <row r="497" spans="3:8" ht="13.5">
      <c r="C497">
        <v>2103108707</v>
      </c>
      <c r="D497">
        <v>7</v>
      </c>
      <c r="E497">
        <v>126</v>
      </c>
      <c r="F497">
        <v>560329</v>
      </c>
      <c r="G497">
        <v>148440</v>
      </c>
      <c r="H497">
        <v>5751730</v>
      </c>
    </row>
    <row r="498" spans="3:8" ht="13.5">
      <c r="C498">
        <v>2103108708</v>
      </c>
      <c r="D498">
        <v>34</v>
      </c>
      <c r="E498">
        <v>43</v>
      </c>
      <c r="F498">
        <v>83146</v>
      </c>
      <c r="G498">
        <v>0</v>
      </c>
      <c r="H498">
        <v>831460</v>
      </c>
    </row>
    <row r="499" spans="3:8" ht="13.5">
      <c r="C499">
        <v>2103108887</v>
      </c>
      <c r="D499">
        <v>3</v>
      </c>
      <c r="E499">
        <v>44</v>
      </c>
      <c r="F499">
        <v>132759</v>
      </c>
      <c r="G499">
        <v>61810</v>
      </c>
      <c r="H499">
        <v>1389400</v>
      </c>
    </row>
    <row r="500" spans="3:8" ht="13.5">
      <c r="C500">
        <v>2103108888</v>
      </c>
      <c r="D500">
        <v>26</v>
      </c>
      <c r="E500">
        <v>40</v>
      </c>
      <c r="F500">
        <v>134904</v>
      </c>
      <c r="G500">
        <v>0</v>
      </c>
      <c r="H500">
        <v>1349040</v>
      </c>
    </row>
    <row r="501" spans="3:8" ht="13.5">
      <c r="C501">
        <v>2103108967</v>
      </c>
      <c r="D501">
        <v>3</v>
      </c>
      <c r="E501">
        <v>52</v>
      </c>
      <c r="F501">
        <v>249725</v>
      </c>
      <c r="G501">
        <v>83032</v>
      </c>
      <c r="H501">
        <v>2580282</v>
      </c>
    </row>
    <row r="502" spans="3:8" ht="13.5">
      <c r="C502">
        <v>2103108968</v>
      </c>
      <c r="D502">
        <v>16</v>
      </c>
      <c r="E502">
        <v>21</v>
      </c>
      <c r="F502">
        <v>77321</v>
      </c>
      <c r="G502">
        <v>0</v>
      </c>
      <c r="H502">
        <v>773210</v>
      </c>
    </row>
    <row r="503" spans="3:8" ht="13.5">
      <c r="C503">
        <v>2103109047</v>
      </c>
      <c r="D503">
        <v>4</v>
      </c>
      <c r="E503">
        <v>32</v>
      </c>
      <c r="F503">
        <v>146476</v>
      </c>
      <c r="G503">
        <v>49250</v>
      </c>
      <c r="H503">
        <v>1514010</v>
      </c>
    </row>
    <row r="504" spans="3:8" ht="13.5">
      <c r="C504">
        <v>2103109048</v>
      </c>
      <c r="D504">
        <v>30</v>
      </c>
      <c r="E504">
        <v>72</v>
      </c>
      <c r="F504">
        <v>150484</v>
      </c>
      <c r="G504">
        <v>0</v>
      </c>
      <c r="H504">
        <v>1504840</v>
      </c>
    </row>
    <row r="505" spans="3:8" ht="13.5">
      <c r="C505">
        <v>2103109127</v>
      </c>
      <c r="D505">
        <v>5</v>
      </c>
      <c r="E505">
        <v>70</v>
      </c>
      <c r="F505">
        <v>725495</v>
      </c>
      <c r="G505">
        <v>90280</v>
      </c>
      <c r="H505">
        <v>7345230</v>
      </c>
    </row>
    <row r="506" spans="3:8" ht="13.5">
      <c r="C506">
        <v>2103109128</v>
      </c>
      <c r="D506">
        <v>33</v>
      </c>
      <c r="E506">
        <v>47</v>
      </c>
      <c r="F506">
        <v>89097</v>
      </c>
      <c r="G506">
        <v>0</v>
      </c>
      <c r="H506">
        <v>890970</v>
      </c>
    </row>
    <row r="507" spans="3:8" ht="13.5">
      <c r="C507">
        <v>2103109207</v>
      </c>
      <c r="D507">
        <v>6</v>
      </c>
      <c r="E507">
        <v>84</v>
      </c>
      <c r="F507">
        <v>539317</v>
      </c>
      <c r="G507">
        <v>145452</v>
      </c>
      <c r="H507">
        <v>5538622</v>
      </c>
    </row>
    <row r="508" spans="3:8" ht="13.5">
      <c r="C508">
        <v>2103109208</v>
      </c>
      <c r="D508">
        <v>30</v>
      </c>
      <c r="E508">
        <v>50</v>
      </c>
      <c r="F508">
        <v>290111</v>
      </c>
      <c r="G508">
        <v>0</v>
      </c>
      <c r="H508">
        <v>2901110</v>
      </c>
    </row>
    <row r="509" spans="3:8" ht="13.5">
      <c r="C509">
        <v>2103199997</v>
      </c>
      <c r="D509">
        <v>176</v>
      </c>
      <c r="E509">
        <v>2364</v>
      </c>
      <c r="F509">
        <v>12087833</v>
      </c>
      <c r="G509">
        <v>3563294</v>
      </c>
      <c r="H509">
        <v>124441624</v>
      </c>
    </row>
    <row r="510" spans="3:8" ht="13.5">
      <c r="C510">
        <v>2103199998</v>
      </c>
      <c r="D510">
        <v>943</v>
      </c>
      <c r="E510">
        <v>1623</v>
      </c>
      <c r="F510">
        <v>4731227</v>
      </c>
      <c r="G510">
        <v>0</v>
      </c>
      <c r="H510">
        <v>47312270</v>
      </c>
    </row>
    <row r="511" spans="3:8" ht="13.5">
      <c r="C511">
        <v>2113100117</v>
      </c>
      <c r="D511">
        <v>15</v>
      </c>
      <c r="E511">
        <v>154</v>
      </c>
      <c r="F511">
        <v>1709933</v>
      </c>
      <c r="G511">
        <v>232590</v>
      </c>
      <c r="H511">
        <v>17331920</v>
      </c>
    </row>
    <row r="512" spans="3:8" ht="13.5">
      <c r="C512">
        <v>2113100118</v>
      </c>
      <c r="D512">
        <v>299</v>
      </c>
      <c r="E512">
        <v>428</v>
      </c>
      <c r="F512">
        <v>672455</v>
      </c>
      <c r="G512">
        <v>0</v>
      </c>
      <c r="H512">
        <v>6724550</v>
      </c>
    </row>
    <row r="513" spans="3:8" ht="13.5">
      <c r="C513">
        <v>2113100297</v>
      </c>
      <c r="D513">
        <v>12</v>
      </c>
      <c r="E513">
        <v>147</v>
      </c>
      <c r="F513">
        <v>1194651</v>
      </c>
      <c r="G513">
        <v>242564</v>
      </c>
      <c r="H513">
        <v>12189074</v>
      </c>
    </row>
    <row r="514" spans="3:8" ht="13.5">
      <c r="C514">
        <v>2113100298</v>
      </c>
      <c r="D514">
        <v>226</v>
      </c>
      <c r="E514">
        <v>365</v>
      </c>
      <c r="F514">
        <v>426931</v>
      </c>
      <c r="G514">
        <v>0</v>
      </c>
      <c r="H514">
        <v>4269310</v>
      </c>
    </row>
    <row r="515" spans="3:8" ht="13.5">
      <c r="C515">
        <v>2113100377</v>
      </c>
      <c r="D515">
        <v>7</v>
      </c>
      <c r="E515">
        <v>68</v>
      </c>
      <c r="F515">
        <v>412573</v>
      </c>
      <c r="G515">
        <v>103484</v>
      </c>
      <c r="H515">
        <v>4229214</v>
      </c>
    </row>
    <row r="516" spans="3:8" ht="13.5">
      <c r="C516">
        <v>2113100378</v>
      </c>
      <c r="D516">
        <v>88</v>
      </c>
      <c r="E516">
        <v>130</v>
      </c>
      <c r="F516">
        <v>139432</v>
      </c>
      <c r="G516">
        <v>0</v>
      </c>
      <c r="H516">
        <v>1394320</v>
      </c>
    </row>
    <row r="517" spans="3:8" ht="13.5">
      <c r="C517">
        <v>2113100457</v>
      </c>
      <c r="D517">
        <v>6</v>
      </c>
      <c r="E517">
        <v>49</v>
      </c>
      <c r="F517">
        <v>347216</v>
      </c>
      <c r="G517">
        <v>68710</v>
      </c>
      <c r="H517">
        <v>3540870</v>
      </c>
    </row>
    <row r="518" spans="3:8" ht="13.5">
      <c r="C518">
        <v>2113100458</v>
      </c>
      <c r="D518">
        <v>87</v>
      </c>
      <c r="E518">
        <v>133</v>
      </c>
      <c r="F518">
        <v>224294</v>
      </c>
      <c r="G518">
        <v>0</v>
      </c>
      <c r="H518">
        <v>2242940</v>
      </c>
    </row>
    <row r="519" spans="3:8" ht="13.5">
      <c r="C519">
        <v>2113105248</v>
      </c>
      <c r="D519">
        <v>28</v>
      </c>
      <c r="E519">
        <v>38</v>
      </c>
      <c r="F519">
        <v>62540</v>
      </c>
      <c r="G519">
        <v>0</v>
      </c>
      <c r="H519">
        <v>625400</v>
      </c>
    </row>
    <row r="520" spans="3:8" ht="13.5">
      <c r="C520">
        <v>2113105818</v>
      </c>
      <c r="D520">
        <v>4</v>
      </c>
      <c r="E520">
        <v>4</v>
      </c>
      <c r="F520">
        <v>4328</v>
      </c>
      <c r="G520">
        <v>0</v>
      </c>
      <c r="H520">
        <v>43280</v>
      </c>
    </row>
    <row r="521" spans="3:8" ht="13.5">
      <c r="C521">
        <v>2113106157</v>
      </c>
      <c r="D521">
        <v>1</v>
      </c>
      <c r="E521">
        <v>7</v>
      </c>
      <c r="F521">
        <v>13810</v>
      </c>
      <c r="G521">
        <v>0</v>
      </c>
      <c r="H521">
        <v>138100</v>
      </c>
    </row>
    <row r="522" spans="3:8" ht="13.5">
      <c r="C522">
        <v>2113106158</v>
      </c>
      <c r="D522">
        <v>16</v>
      </c>
      <c r="E522">
        <v>22</v>
      </c>
      <c r="F522">
        <v>62601</v>
      </c>
      <c r="G522">
        <v>0</v>
      </c>
      <c r="H522">
        <v>626010</v>
      </c>
    </row>
    <row r="523" spans="3:8" ht="13.5">
      <c r="C523">
        <v>2113106807</v>
      </c>
      <c r="D523">
        <v>1</v>
      </c>
      <c r="E523">
        <v>12</v>
      </c>
      <c r="F523">
        <v>74502</v>
      </c>
      <c r="G523">
        <v>21760</v>
      </c>
      <c r="H523">
        <v>766780</v>
      </c>
    </row>
    <row r="524" spans="3:8" ht="13.5">
      <c r="C524">
        <v>2113106808</v>
      </c>
      <c r="D524">
        <v>9</v>
      </c>
      <c r="E524">
        <v>12</v>
      </c>
      <c r="F524">
        <v>9902</v>
      </c>
      <c r="G524">
        <v>0</v>
      </c>
      <c r="H524">
        <v>99020</v>
      </c>
    </row>
    <row r="525" spans="3:8" ht="13.5">
      <c r="C525">
        <v>2113107718</v>
      </c>
      <c r="D525">
        <v>9</v>
      </c>
      <c r="E525">
        <v>12</v>
      </c>
      <c r="F525">
        <v>16232</v>
      </c>
      <c r="G525">
        <v>0</v>
      </c>
      <c r="H525">
        <v>162320</v>
      </c>
    </row>
    <row r="526" spans="3:8" ht="13.5">
      <c r="C526">
        <v>2113108218</v>
      </c>
      <c r="D526">
        <v>3</v>
      </c>
      <c r="E526">
        <v>3</v>
      </c>
      <c r="F526">
        <v>1615</v>
      </c>
      <c r="G526">
        <v>0</v>
      </c>
      <c r="H526">
        <v>16150</v>
      </c>
    </row>
    <row r="527" spans="3:8" ht="13.5">
      <c r="C527">
        <v>2113108397</v>
      </c>
      <c r="D527">
        <v>1</v>
      </c>
      <c r="E527">
        <v>5</v>
      </c>
      <c r="F527">
        <v>32131</v>
      </c>
      <c r="G527">
        <v>3350</v>
      </c>
      <c r="H527">
        <v>324660</v>
      </c>
    </row>
    <row r="528" spans="3:8" ht="13.5">
      <c r="C528">
        <v>2113108398</v>
      </c>
      <c r="D528">
        <v>4</v>
      </c>
      <c r="E528">
        <v>6</v>
      </c>
      <c r="F528">
        <v>8960</v>
      </c>
      <c r="G528">
        <v>0</v>
      </c>
      <c r="H528">
        <v>89600</v>
      </c>
    </row>
    <row r="529" spans="3:8" ht="13.5">
      <c r="C529">
        <v>2113108478</v>
      </c>
      <c r="D529">
        <v>6</v>
      </c>
      <c r="E529">
        <v>7</v>
      </c>
      <c r="F529">
        <v>10505</v>
      </c>
      <c r="G529">
        <v>0</v>
      </c>
      <c r="H529">
        <v>105050</v>
      </c>
    </row>
    <row r="530" spans="3:8" ht="13.5">
      <c r="C530">
        <v>2113108628</v>
      </c>
      <c r="D530">
        <v>37</v>
      </c>
      <c r="E530">
        <v>64</v>
      </c>
      <c r="F530">
        <v>85410</v>
      </c>
      <c r="G530">
        <v>0</v>
      </c>
      <c r="H530">
        <v>854100</v>
      </c>
    </row>
    <row r="531" spans="3:8" ht="13.5">
      <c r="C531">
        <v>2113108708</v>
      </c>
      <c r="D531">
        <v>26</v>
      </c>
      <c r="E531">
        <v>48</v>
      </c>
      <c r="F531">
        <v>204789</v>
      </c>
      <c r="G531">
        <v>0</v>
      </c>
      <c r="H531">
        <v>2047890</v>
      </c>
    </row>
    <row r="532" spans="3:8" ht="13.5">
      <c r="C532">
        <v>2113108887</v>
      </c>
      <c r="D532">
        <v>1</v>
      </c>
      <c r="E532">
        <v>21</v>
      </c>
      <c r="F532">
        <v>253352</v>
      </c>
      <c r="G532">
        <v>34870</v>
      </c>
      <c r="H532">
        <v>2568390</v>
      </c>
    </row>
    <row r="533" spans="3:8" ht="13.5">
      <c r="C533">
        <v>2113108888</v>
      </c>
      <c r="D533">
        <v>16</v>
      </c>
      <c r="E533">
        <v>29</v>
      </c>
      <c r="F533">
        <v>103579</v>
      </c>
      <c r="G533">
        <v>0</v>
      </c>
      <c r="H533">
        <v>1035790</v>
      </c>
    </row>
    <row r="534" spans="3:8" ht="13.5">
      <c r="C534">
        <v>2113108967</v>
      </c>
      <c r="D534">
        <v>1</v>
      </c>
      <c r="E534">
        <v>11</v>
      </c>
      <c r="F534">
        <v>27044</v>
      </c>
      <c r="G534">
        <v>0</v>
      </c>
      <c r="H534">
        <v>270440</v>
      </c>
    </row>
    <row r="535" spans="3:8" ht="13.5">
      <c r="C535">
        <v>2113108968</v>
      </c>
      <c r="D535">
        <v>23</v>
      </c>
      <c r="E535">
        <v>29</v>
      </c>
      <c r="F535">
        <v>33904</v>
      </c>
      <c r="G535">
        <v>0</v>
      </c>
      <c r="H535">
        <v>339040</v>
      </c>
    </row>
    <row r="536" spans="3:8" ht="13.5">
      <c r="C536">
        <v>2113109047</v>
      </c>
      <c r="D536">
        <v>1</v>
      </c>
      <c r="E536">
        <v>31</v>
      </c>
      <c r="F536">
        <v>71178</v>
      </c>
      <c r="G536">
        <v>61070</v>
      </c>
      <c r="H536">
        <v>772850</v>
      </c>
    </row>
    <row r="537" spans="3:8" ht="13.5">
      <c r="C537">
        <v>2113109048</v>
      </c>
      <c r="D537">
        <v>42</v>
      </c>
      <c r="E537">
        <v>55</v>
      </c>
      <c r="F537">
        <v>57476</v>
      </c>
      <c r="G537">
        <v>0</v>
      </c>
      <c r="H537">
        <v>574760</v>
      </c>
    </row>
    <row r="538" spans="3:8" ht="13.5">
      <c r="C538">
        <v>2113109127</v>
      </c>
      <c r="D538">
        <v>1</v>
      </c>
      <c r="E538">
        <v>31</v>
      </c>
      <c r="F538">
        <v>36301</v>
      </c>
      <c r="G538">
        <v>0</v>
      </c>
      <c r="H538">
        <v>363010</v>
      </c>
    </row>
    <row r="539" spans="3:8" ht="13.5">
      <c r="C539">
        <v>2113109128</v>
      </c>
      <c r="D539">
        <v>29</v>
      </c>
      <c r="E539">
        <v>42</v>
      </c>
      <c r="F539">
        <v>45528</v>
      </c>
      <c r="G539">
        <v>0</v>
      </c>
      <c r="H539">
        <v>455280</v>
      </c>
    </row>
    <row r="540" spans="3:8" ht="13.5">
      <c r="C540">
        <v>2113109208</v>
      </c>
      <c r="D540">
        <v>22</v>
      </c>
      <c r="E540">
        <v>25</v>
      </c>
      <c r="F540">
        <v>24970</v>
      </c>
      <c r="G540">
        <v>0</v>
      </c>
      <c r="H540">
        <v>249700</v>
      </c>
    </row>
    <row r="541" spans="3:8" ht="13.5">
      <c r="C541">
        <v>2113199997</v>
      </c>
      <c r="D541">
        <v>47</v>
      </c>
      <c r="E541">
        <v>536</v>
      </c>
      <c r="F541">
        <v>4172691</v>
      </c>
      <c r="G541">
        <v>768398</v>
      </c>
      <c r="H541">
        <v>42495308</v>
      </c>
    </row>
    <row r="542" spans="3:8" ht="13.5">
      <c r="C542">
        <v>2113199998</v>
      </c>
      <c r="D542">
        <v>974</v>
      </c>
      <c r="E542">
        <v>1452</v>
      </c>
      <c r="F542">
        <v>2195451</v>
      </c>
      <c r="G542">
        <v>0</v>
      </c>
      <c r="H542">
        <v>21954510</v>
      </c>
    </row>
    <row r="543" spans="3:8" ht="13.5">
      <c r="C543">
        <v>2993100117</v>
      </c>
      <c r="D543">
        <v>150</v>
      </c>
      <c r="E543">
        <v>1833</v>
      </c>
      <c r="F543">
        <v>10222586</v>
      </c>
      <c r="G543">
        <v>2677418</v>
      </c>
      <c r="H543">
        <v>104903278</v>
      </c>
    </row>
    <row r="544" spans="3:8" ht="13.5">
      <c r="C544">
        <v>2993100118</v>
      </c>
      <c r="D544">
        <v>1095</v>
      </c>
      <c r="E544">
        <v>1855</v>
      </c>
      <c r="F544">
        <v>5255052</v>
      </c>
      <c r="G544">
        <v>0</v>
      </c>
      <c r="H544">
        <v>52550520</v>
      </c>
    </row>
    <row r="545" spans="3:8" ht="13.5">
      <c r="C545">
        <v>2993100297</v>
      </c>
      <c r="D545">
        <v>141</v>
      </c>
      <c r="E545">
        <v>1790</v>
      </c>
      <c r="F545">
        <v>9755715</v>
      </c>
      <c r="G545">
        <v>2649980</v>
      </c>
      <c r="H545">
        <v>100207130</v>
      </c>
    </row>
    <row r="546" spans="3:8" ht="13.5">
      <c r="C546">
        <v>2993100298</v>
      </c>
      <c r="D546">
        <v>939</v>
      </c>
      <c r="E546">
        <v>1600</v>
      </c>
      <c r="F546">
        <v>4395789</v>
      </c>
      <c r="G546">
        <v>0</v>
      </c>
      <c r="H546">
        <v>43957890</v>
      </c>
    </row>
    <row r="547" spans="3:8" ht="13.5">
      <c r="C547">
        <v>2993100377</v>
      </c>
      <c r="D547">
        <v>58</v>
      </c>
      <c r="E547">
        <v>640</v>
      </c>
      <c r="F547">
        <v>3585836</v>
      </c>
      <c r="G547">
        <v>982938</v>
      </c>
      <c r="H547">
        <v>36841298</v>
      </c>
    </row>
    <row r="548" spans="3:8" ht="13.5">
      <c r="C548">
        <v>2993100378</v>
      </c>
      <c r="D548">
        <v>359</v>
      </c>
      <c r="E548">
        <v>582</v>
      </c>
      <c r="F548">
        <v>1693299</v>
      </c>
      <c r="G548">
        <v>0</v>
      </c>
      <c r="H548">
        <v>16932990</v>
      </c>
    </row>
    <row r="549" spans="3:8" ht="13.5">
      <c r="C549">
        <v>2993100457</v>
      </c>
      <c r="D549">
        <v>42</v>
      </c>
      <c r="E549">
        <v>583</v>
      </c>
      <c r="F549">
        <v>3131733</v>
      </c>
      <c r="G549">
        <v>883146</v>
      </c>
      <c r="H549">
        <v>32200476</v>
      </c>
    </row>
    <row r="550" spans="3:8" ht="13.5">
      <c r="C550">
        <v>2993100458</v>
      </c>
      <c r="D550">
        <v>296</v>
      </c>
      <c r="E550">
        <v>562</v>
      </c>
      <c r="F550">
        <v>1393579</v>
      </c>
      <c r="G550">
        <v>0</v>
      </c>
      <c r="H550">
        <v>13935790</v>
      </c>
    </row>
    <row r="551" spans="3:8" ht="13.5">
      <c r="C551">
        <v>2993105247</v>
      </c>
      <c r="D551">
        <v>5</v>
      </c>
      <c r="E551">
        <v>36</v>
      </c>
      <c r="F551">
        <v>162371</v>
      </c>
      <c r="G551">
        <v>54610</v>
      </c>
      <c r="H551">
        <v>1678320</v>
      </c>
    </row>
    <row r="552" spans="3:8" ht="13.5">
      <c r="C552">
        <v>2993105248</v>
      </c>
      <c r="D552">
        <v>82</v>
      </c>
      <c r="E552">
        <v>131</v>
      </c>
      <c r="F552">
        <v>368087</v>
      </c>
      <c r="G552">
        <v>0</v>
      </c>
      <c r="H552">
        <v>3680870</v>
      </c>
    </row>
    <row r="553" spans="3:8" ht="13.5">
      <c r="C553">
        <v>2993105817</v>
      </c>
      <c r="D553">
        <v>3</v>
      </c>
      <c r="E553">
        <v>31</v>
      </c>
      <c r="F553">
        <v>177484</v>
      </c>
      <c r="G553">
        <v>50332</v>
      </c>
      <c r="H553">
        <v>1825172</v>
      </c>
    </row>
    <row r="554" spans="3:8" ht="13.5">
      <c r="C554">
        <v>2993105818</v>
      </c>
      <c r="D554">
        <v>25</v>
      </c>
      <c r="E554">
        <v>44</v>
      </c>
      <c r="F554">
        <v>52678</v>
      </c>
      <c r="G554">
        <v>0</v>
      </c>
      <c r="H554">
        <v>526780</v>
      </c>
    </row>
    <row r="555" spans="3:8" ht="13.5">
      <c r="C555">
        <v>2993106157</v>
      </c>
      <c r="D555">
        <v>13</v>
      </c>
      <c r="E555">
        <v>193</v>
      </c>
      <c r="F555">
        <v>1297443</v>
      </c>
      <c r="G555">
        <v>294068</v>
      </c>
      <c r="H555">
        <v>13268498</v>
      </c>
    </row>
    <row r="556" spans="3:8" ht="13.5">
      <c r="C556">
        <v>2993106158</v>
      </c>
      <c r="D556">
        <v>64</v>
      </c>
      <c r="E556">
        <v>90</v>
      </c>
      <c r="F556">
        <v>216147</v>
      </c>
      <c r="G556">
        <v>0</v>
      </c>
      <c r="H556">
        <v>2161470</v>
      </c>
    </row>
    <row r="557" spans="3:8" ht="13.5">
      <c r="C557">
        <v>2993106807</v>
      </c>
      <c r="D557">
        <v>4</v>
      </c>
      <c r="E557">
        <v>47</v>
      </c>
      <c r="F557">
        <v>295261</v>
      </c>
      <c r="G557">
        <v>83310</v>
      </c>
      <c r="H557">
        <v>3035920</v>
      </c>
    </row>
    <row r="558" spans="3:8" ht="13.5">
      <c r="C558">
        <v>2993106808</v>
      </c>
      <c r="D558">
        <v>40</v>
      </c>
      <c r="E558">
        <v>63</v>
      </c>
      <c r="F558">
        <v>151098</v>
      </c>
      <c r="G558">
        <v>0</v>
      </c>
      <c r="H558">
        <v>1510980</v>
      </c>
    </row>
    <row r="559" spans="3:8" ht="13.5">
      <c r="C559">
        <v>2993107717</v>
      </c>
      <c r="D559">
        <v>3</v>
      </c>
      <c r="E559">
        <v>43</v>
      </c>
      <c r="F559">
        <v>84917</v>
      </c>
      <c r="G559">
        <v>58820</v>
      </c>
      <c r="H559">
        <v>907990</v>
      </c>
    </row>
    <row r="560" spans="3:8" ht="13.5">
      <c r="C560">
        <v>2993107718</v>
      </c>
      <c r="D560">
        <v>21</v>
      </c>
      <c r="E560">
        <v>29</v>
      </c>
      <c r="F560">
        <v>46312</v>
      </c>
      <c r="G560">
        <v>0</v>
      </c>
      <c r="H560">
        <v>463120</v>
      </c>
    </row>
    <row r="561" spans="3:8" ht="13.5">
      <c r="C561">
        <v>2993108217</v>
      </c>
      <c r="D561">
        <v>6</v>
      </c>
      <c r="E561">
        <v>133</v>
      </c>
      <c r="F561">
        <v>687823</v>
      </c>
      <c r="G561">
        <v>246184</v>
      </c>
      <c r="H561">
        <v>7124414</v>
      </c>
    </row>
    <row r="562" spans="3:8" ht="13.5">
      <c r="C562">
        <v>2993108218</v>
      </c>
      <c r="D562">
        <v>26</v>
      </c>
      <c r="E562">
        <v>42</v>
      </c>
      <c r="F562">
        <v>74293</v>
      </c>
      <c r="G562">
        <v>0</v>
      </c>
      <c r="H562">
        <v>742930</v>
      </c>
    </row>
    <row r="563" spans="3:8" ht="13.5">
      <c r="C563">
        <v>2993108397</v>
      </c>
      <c r="D563">
        <v>7</v>
      </c>
      <c r="E563">
        <v>75</v>
      </c>
      <c r="F563">
        <v>317348</v>
      </c>
      <c r="G563">
        <v>124992</v>
      </c>
      <c r="H563">
        <v>3298472</v>
      </c>
    </row>
    <row r="564" spans="3:8" ht="13.5">
      <c r="C564">
        <v>2993108398</v>
      </c>
      <c r="D564">
        <v>30</v>
      </c>
      <c r="E564">
        <v>38</v>
      </c>
      <c r="F564">
        <v>52844</v>
      </c>
      <c r="G564">
        <v>0</v>
      </c>
      <c r="H564">
        <v>528440</v>
      </c>
    </row>
    <row r="565" spans="3:8" ht="13.5">
      <c r="C565">
        <v>2993108477</v>
      </c>
      <c r="D565">
        <v>2</v>
      </c>
      <c r="E565">
        <v>5</v>
      </c>
      <c r="F565">
        <v>42333</v>
      </c>
      <c r="G565">
        <v>2710</v>
      </c>
      <c r="H565">
        <v>426040</v>
      </c>
    </row>
    <row r="566" spans="3:8" ht="13.5">
      <c r="C566">
        <v>2993108478</v>
      </c>
      <c r="D566">
        <v>20</v>
      </c>
      <c r="E566">
        <v>35</v>
      </c>
      <c r="F566">
        <v>69811</v>
      </c>
      <c r="G566">
        <v>0</v>
      </c>
      <c r="H566">
        <v>698110</v>
      </c>
    </row>
    <row r="567" spans="3:8" ht="13.5">
      <c r="C567">
        <v>2993108627</v>
      </c>
      <c r="D567">
        <v>20</v>
      </c>
      <c r="E567">
        <v>315</v>
      </c>
      <c r="F567">
        <v>1773192</v>
      </c>
      <c r="G567">
        <v>430906</v>
      </c>
      <c r="H567">
        <v>18162826</v>
      </c>
    </row>
    <row r="568" spans="3:8" ht="13.5">
      <c r="C568">
        <v>2993108628</v>
      </c>
      <c r="D568">
        <v>148</v>
      </c>
      <c r="E568">
        <v>255</v>
      </c>
      <c r="F568">
        <v>491908</v>
      </c>
      <c r="G568">
        <v>0</v>
      </c>
      <c r="H568">
        <v>4919080</v>
      </c>
    </row>
    <row r="569" spans="3:8" ht="13.5">
      <c r="C569">
        <v>2993108707</v>
      </c>
      <c r="D569">
        <v>20</v>
      </c>
      <c r="E569">
        <v>284</v>
      </c>
      <c r="F569">
        <v>1295950</v>
      </c>
      <c r="G569">
        <v>415380</v>
      </c>
      <c r="H569">
        <v>13374880</v>
      </c>
    </row>
    <row r="570" spans="3:8" ht="13.5">
      <c r="C570">
        <v>2993108708</v>
      </c>
      <c r="D570">
        <v>115</v>
      </c>
      <c r="E570">
        <v>190</v>
      </c>
      <c r="F570">
        <v>661366</v>
      </c>
      <c r="G570">
        <v>0</v>
      </c>
      <c r="H570">
        <v>6613660</v>
      </c>
    </row>
    <row r="571" spans="3:8" ht="13.5">
      <c r="C571">
        <v>2993108887</v>
      </c>
      <c r="D571">
        <v>11</v>
      </c>
      <c r="E571">
        <v>160</v>
      </c>
      <c r="F571">
        <v>914135</v>
      </c>
      <c r="G571">
        <v>240858</v>
      </c>
      <c r="H571">
        <v>9382208</v>
      </c>
    </row>
    <row r="572" spans="3:8" ht="13.5">
      <c r="C572">
        <v>2993108888</v>
      </c>
      <c r="D572">
        <v>88</v>
      </c>
      <c r="E572">
        <v>151</v>
      </c>
      <c r="F572">
        <v>375941</v>
      </c>
      <c r="G572">
        <v>0</v>
      </c>
      <c r="H572">
        <v>3759410</v>
      </c>
    </row>
    <row r="573" spans="3:8" ht="13.5">
      <c r="C573">
        <v>2993108967</v>
      </c>
      <c r="D573">
        <v>8</v>
      </c>
      <c r="E573">
        <v>101</v>
      </c>
      <c r="F573">
        <v>407021</v>
      </c>
      <c r="G573">
        <v>146560</v>
      </c>
      <c r="H573">
        <v>4216770</v>
      </c>
    </row>
    <row r="574" spans="3:8" ht="13.5">
      <c r="C574">
        <v>2993108968</v>
      </c>
      <c r="D574">
        <v>77</v>
      </c>
      <c r="E574">
        <v>109</v>
      </c>
      <c r="F574">
        <v>267293</v>
      </c>
      <c r="G574">
        <v>0</v>
      </c>
      <c r="H574">
        <v>2672930</v>
      </c>
    </row>
    <row r="575" spans="3:8" ht="13.5">
      <c r="C575">
        <v>2993109047</v>
      </c>
      <c r="D575">
        <v>12</v>
      </c>
      <c r="E575">
        <v>128</v>
      </c>
      <c r="F575">
        <v>531961</v>
      </c>
      <c r="G575">
        <v>223346</v>
      </c>
      <c r="H575">
        <v>5542956</v>
      </c>
    </row>
    <row r="576" spans="3:8" ht="13.5">
      <c r="C576">
        <v>2993109048</v>
      </c>
      <c r="D576">
        <v>144</v>
      </c>
      <c r="E576">
        <v>268</v>
      </c>
      <c r="F576">
        <v>774676</v>
      </c>
      <c r="G576">
        <v>0</v>
      </c>
      <c r="H576">
        <v>7746760</v>
      </c>
    </row>
    <row r="577" spans="3:8" ht="13.5">
      <c r="C577">
        <v>2993109127</v>
      </c>
      <c r="D577">
        <v>20</v>
      </c>
      <c r="E577">
        <v>280</v>
      </c>
      <c r="F577">
        <v>1729417</v>
      </c>
      <c r="G577">
        <v>318598</v>
      </c>
      <c r="H577">
        <v>17612768</v>
      </c>
    </row>
    <row r="578" spans="3:8" ht="13.5">
      <c r="C578">
        <v>2993109128</v>
      </c>
      <c r="D578">
        <v>110</v>
      </c>
      <c r="E578">
        <v>175</v>
      </c>
      <c r="F578">
        <v>375275</v>
      </c>
      <c r="G578">
        <v>0</v>
      </c>
      <c r="H578">
        <v>3752750</v>
      </c>
    </row>
    <row r="579" spans="3:8" ht="13.5">
      <c r="C579">
        <v>2993109207</v>
      </c>
      <c r="D579">
        <v>14</v>
      </c>
      <c r="E579">
        <v>128</v>
      </c>
      <c r="F579">
        <v>870468</v>
      </c>
      <c r="G579">
        <v>209544</v>
      </c>
      <c r="H579">
        <v>8914224</v>
      </c>
    </row>
    <row r="580" spans="3:8" ht="13.5">
      <c r="C580">
        <v>2993109208</v>
      </c>
      <c r="D580">
        <v>109</v>
      </c>
      <c r="E580">
        <v>168</v>
      </c>
      <c r="F580">
        <v>596385</v>
      </c>
      <c r="G580">
        <v>0</v>
      </c>
      <c r="H580">
        <v>5963850</v>
      </c>
    </row>
    <row r="581" spans="3:8" ht="13.5">
      <c r="C581">
        <v>2993190107</v>
      </c>
      <c r="D581">
        <v>391</v>
      </c>
      <c r="E581">
        <v>4846</v>
      </c>
      <c r="F581">
        <v>26695870</v>
      </c>
      <c r="G581">
        <v>7193482</v>
      </c>
      <c r="H581">
        <v>274152182</v>
      </c>
    </row>
    <row r="582" spans="3:8" ht="13.5">
      <c r="C582">
        <v>2993190108</v>
      </c>
      <c r="D582">
        <v>2689</v>
      </c>
      <c r="E582">
        <v>4599</v>
      </c>
      <c r="F582">
        <v>12737719</v>
      </c>
      <c r="G582">
        <v>0</v>
      </c>
      <c r="H582">
        <v>127377190</v>
      </c>
    </row>
    <row r="583" spans="3:8" ht="13.5">
      <c r="C583">
        <v>2993190117</v>
      </c>
      <c r="D583">
        <v>5</v>
      </c>
      <c r="E583">
        <v>36</v>
      </c>
      <c r="F583">
        <v>162371</v>
      </c>
      <c r="G583">
        <v>54610</v>
      </c>
      <c r="H583">
        <v>1678320</v>
      </c>
    </row>
    <row r="584" spans="3:8" ht="13.5">
      <c r="C584">
        <v>2993190118</v>
      </c>
      <c r="D584">
        <v>82</v>
      </c>
      <c r="E584">
        <v>131</v>
      </c>
      <c r="F584">
        <v>368087</v>
      </c>
      <c r="G584">
        <v>0</v>
      </c>
      <c r="H584">
        <v>3680870</v>
      </c>
    </row>
    <row r="585" spans="3:8" ht="13.5">
      <c r="C585">
        <v>2993190127</v>
      </c>
      <c r="D585">
        <v>36</v>
      </c>
      <c r="E585">
        <v>504</v>
      </c>
      <c r="F585">
        <v>3204344</v>
      </c>
      <c r="G585">
        <v>662998</v>
      </c>
      <c r="H585">
        <v>32706438</v>
      </c>
    </row>
    <row r="586" spans="3:8" ht="13.5">
      <c r="C586">
        <v>2993190128</v>
      </c>
      <c r="D586">
        <v>199</v>
      </c>
      <c r="E586">
        <v>309</v>
      </c>
      <c r="F586">
        <v>644100</v>
      </c>
      <c r="G586">
        <v>0</v>
      </c>
      <c r="H586">
        <v>6441000</v>
      </c>
    </row>
    <row r="587" spans="3:8" ht="13.5">
      <c r="C587">
        <v>2993190137</v>
      </c>
      <c r="D587">
        <v>58</v>
      </c>
      <c r="E587">
        <v>774</v>
      </c>
      <c r="F587">
        <v>4234871</v>
      </c>
      <c r="G587">
        <v>1139140</v>
      </c>
      <c r="H587">
        <v>43487850</v>
      </c>
    </row>
    <row r="588" spans="3:8" ht="13.5">
      <c r="C588">
        <v>2993190138</v>
      </c>
      <c r="D588">
        <v>412</v>
      </c>
      <c r="E588">
        <v>676</v>
      </c>
      <c r="F588">
        <v>1900757</v>
      </c>
      <c r="G588">
        <v>0</v>
      </c>
      <c r="H588">
        <v>19007570</v>
      </c>
    </row>
    <row r="589" spans="3:8" ht="13.5">
      <c r="C589">
        <v>2993190147</v>
      </c>
      <c r="D589">
        <v>34</v>
      </c>
      <c r="E589">
        <v>432</v>
      </c>
      <c r="F589">
        <v>1938034</v>
      </c>
      <c r="G589">
        <v>669584</v>
      </c>
      <c r="H589">
        <v>20049924</v>
      </c>
    </row>
    <row r="590" spans="3:8" ht="13.5">
      <c r="C590">
        <v>2993190148</v>
      </c>
      <c r="D590">
        <v>330</v>
      </c>
      <c r="E590">
        <v>557</v>
      </c>
      <c r="F590">
        <v>1464222</v>
      </c>
      <c r="G590">
        <v>0</v>
      </c>
      <c r="H590">
        <v>14642220</v>
      </c>
    </row>
    <row r="591" spans="3:8" ht="13.5">
      <c r="C591">
        <v>2993190157</v>
      </c>
      <c r="D591">
        <v>15</v>
      </c>
      <c r="E591">
        <v>213</v>
      </c>
      <c r="F591">
        <v>1047504</v>
      </c>
      <c r="G591">
        <v>373886</v>
      </c>
      <c r="H591">
        <v>10848926</v>
      </c>
    </row>
    <row r="592" spans="3:8" ht="13.5">
      <c r="C592">
        <v>2993190158</v>
      </c>
      <c r="D592">
        <v>76</v>
      </c>
      <c r="E592">
        <v>115</v>
      </c>
      <c r="F592">
        <v>196948</v>
      </c>
      <c r="G592">
        <v>0</v>
      </c>
      <c r="H592">
        <v>1969480</v>
      </c>
    </row>
    <row r="593" spans="3:8" ht="13.5">
      <c r="C593">
        <v>2993199997</v>
      </c>
      <c r="D593">
        <v>539</v>
      </c>
      <c r="E593">
        <v>6805</v>
      </c>
      <c r="F593">
        <v>37282994</v>
      </c>
      <c r="G593">
        <v>10093700</v>
      </c>
      <c r="H593">
        <v>382923640</v>
      </c>
    </row>
    <row r="594" spans="3:8" ht="13.5">
      <c r="C594">
        <v>2993199998</v>
      </c>
      <c r="D594">
        <v>3788</v>
      </c>
      <c r="E594">
        <v>6387</v>
      </c>
      <c r="F594">
        <v>17311833</v>
      </c>
      <c r="G594">
        <v>0</v>
      </c>
      <c r="H594">
        <v>173118330</v>
      </c>
    </row>
    <row r="595" spans="3:8" ht="13.5">
      <c r="C595">
        <v>3013100117</v>
      </c>
      <c r="D595">
        <v>5</v>
      </c>
      <c r="E595">
        <v>43</v>
      </c>
      <c r="F595">
        <v>178051</v>
      </c>
      <c r="G595">
        <v>63404</v>
      </c>
      <c r="H595">
        <v>1843914</v>
      </c>
    </row>
    <row r="596" spans="3:8" ht="13.5">
      <c r="C596">
        <v>3013100118</v>
      </c>
      <c r="D596">
        <v>74</v>
      </c>
      <c r="E596">
        <v>129</v>
      </c>
      <c r="F596">
        <v>104338</v>
      </c>
      <c r="G596">
        <v>0</v>
      </c>
      <c r="H596">
        <v>1043380</v>
      </c>
    </row>
    <row r="597" spans="3:8" ht="13.5">
      <c r="C597">
        <v>3013100298</v>
      </c>
      <c r="D597">
        <v>69</v>
      </c>
      <c r="E597">
        <v>96</v>
      </c>
      <c r="F597">
        <v>87426</v>
      </c>
      <c r="G597">
        <v>0</v>
      </c>
      <c r="H597">
        <v>874260</v>
      </c>
    </row>
    <row r="598" spans="3:8" ht="13.5">
      <c r="C598">
        <v>3013100377</v>
      </c>
      <c r="D598">
        <v>2</v>
      </c>
      <c r="E598">
        <v>13</v>
      </c>
      <c r="F598">
        <v>44810</v>
      </c>
      <c r="G598">
        <v>22380</v>
      </c>
      <c r="H598">
        <v>470480</v>
      </c>
    </row>
    <row r="599" spans="3:8" ht="13.5">
      <c r="C599">
        <v>3013100378</v>
      </c>
      <c r="D599">
        <v>40</v>
      </c>
      <c r="E599">
        <v>70</v>
      </c>
      <c r="F599">
        <v>79415</v>
      </c>
      <c r="G599">
        <v>0</v>
      </c>
      <c r="H599">
        <v>794150</v>
      </c>
    </row>
    <row r="600" spans="3:8" ht="13.5">
      <c r="C600">
        <v>3013100458</v>
      </c>
      <c r="D600">
        <v>23</v>
      </c>
      <c r="E600">
        <v>50</v>
      </c>
      <c r="F600">
        <v>67153</v>
      </c>
      <c r="G600">
        <v>0</v>
      </c>
      <c r="H600">
        <v>671530</v>
      </c>
    </row>
    <row r="601" spans="3:8" ht="13.5">
      <c r="C601">
        <v>3013105247</v>
      </c>
      <c r="D601">
        <v>2</v>
      </c>
      <c r="E601">
        <v>20</v>
      </c>
      <c r="F601">
        <v>34738</v>
      </c>
      <c r="G601">
        <v>28210</v>
      </c>
      <c r="H601">
        <v>375590</v>
      </c>
    </row>
    <row r="602" spans="3:8" ht="13.5">
      <c r="C602">
        <v>3013105248</v>
      </c>
      <c r="D602">
        <v>13</v>
      </c>
      <c r="E602">
        <v>20</v>
      </c>
      <c r="F602">
        <v>25010</v>
      </c>
      <c r="G602">
        <v>0</v>
      </c>
      <c r="H602">
        <v>250100</v>
      </c>
    </row>
    <row r="603" spans="3:8" ht="13.5">
      <c r="C603">
        <v>3013105818</v>
      </c>
      <c r="D603">
        <v>2</v>
      </c>
      <c r="E603">
        <v>4</v>
      </c>
      <c r="F603">
        <v>1238</v>
      </c>
      <c r="G603">
        <v>0</v>
      </c>
      <c r="H603">
        <v>12380</v>
      </c>
    </row>
    <row r="604" spans="3:8" ht="13.5">
      <c r="C604">
        <v>3013106158</v>
      </c>
      <c r="D604">
        <v>4</v>
      </c>
      <c r="E604">
        <v>6</v>
      </c>
      <c r="F604">
        <v>6509</v>
      </c>
      <c r="G604">
        <v>0</v>
      </c>
      <c r="H604">
        <v>65090</v>
      </c>
    </row>
    <row r="605" spans="3:8" ht="13.5">
      <c r="C605">
        <v>3013106808</v>
      </c>
      <c r="D605">
        <v>4</v>
      </c>
      <c r="E605">
        <v>9</v>
      </c>
      <c r="F605">
        <v>6790</v>
      </c>
      <c r="G605">
        <v>0</v>
      </c>
      <c r="H605">
        <v>67900</v>
      </c>
    </row>
    <row r="606" spans="3:8" ht="13.5">
      <c r="C606">
        <v>3013107718</v>
      </c>
      <c r="D606">
        <v>1</v>
      </c>
      <c r="E606">
        <v>1</v>
      </c>
      <c r="F606">
        <v>516</v>
      </c>
      <c r="G606">
        <v>0</v>
      </c>
      <c r="H606">
        <v>5160</v>
      </c>
    </row>
    <row r="607" spans="3:8" ht="13.5">
      <c r="C607">
        <v>3013108218</v>
      </c>
      <c r="D607">
        <v>2</v>
      </c>
      <c r="E607">
        <v>2</v>
      </c>
      <c r="F607">
        <v>1813</v>
      </c>
      <c r="G607">
        <v>0</v>
      </c>
      <c r="H607">
        <v>18130</v>
      </c>
    </row>
    <row r="608" spans="3:8" ht="13.5">
      <c r="C608">
        <v>3013108397</v>
      </c>
      <c r="D608">
        <v>1</v>
      </c>
      <c r="E608">
        <v>10</v>
      </c>
      <c r="F608">
        <v>24635</v>
      </c>
      <c r="G608">
        <v>16868</v>
      </c>
      <c r="H608">
        <v>263218</v>
      </c>
    </row>
    <row r="609" spans="3:8" ht="13.5">
      <c r="C609">
        <v>3013108398</v>
      </c>
      <c r="D609">
        <v>2</v>
      </c>
      <c r="E609">
        <v>3</v>
      </c>
      <c r="F609">
        <v>1259</v>
      </c>
      <c r="G609">
        <v>0</v>
      </c>
      <c r="H609">
        <v>12590</v>
      </c>
    </row>
    <row r="610" spans="3:8" ht="13.5">
      <c r="C610">
        <v>3013108478</v>
      </c>
      <c r="D610">
        <v>1</v>
      </c>
      <c r="E610">
        <v>1</v>
      </c>
      <c r="F610">
        <v>503</v>
      </c>
      <c r="G610">
        <v>0</v>
      </c>
      <c r="H610">
        <v>5030</v>
      </c>
    </row>
    <row r="611" spans="3:8" ht="13.5">
      <c r="C611">
        <v>3013108628</v>
      </c>
      <c r="D611">
        <v>8</v>
      </c>
      <c r="E611">
        <v>12</v>
      </c>
      <c r="F611">
        <v>9100</v>
      </c>
      <c r="G611">
        <v>0</v>
      </c>
      <c r="H611">
        <v>91000</v>
      </c>
    </row>
    <row r="612" spans="3:8" ht="13.5">
      <c r="C612">
        <v>3013108707</v>
      </c>
      <c r="D612">
        <v>2</v>
      </c>
      <c r="E612">
        <v>25</v>
      </c>
      <c r="F612">
        <v>77853</v>
      </c>
      <c r="G612">
        <v>42970</v>
      </c>
      <c r="H612">
        <v>821500</v>
      </c>
    </row>
    <row r="613" spans="3:8" ht="13.5">
      <c r="C613">
        <v>3013108708</v>
      </c>
      <c r="D613">
        <v>9</v>
      </c>
      <c r="E613">
        <v>10</v>
      </c>
      <c r="F613">
        <v>5124</v>
      </c>
      <c r="G613">
        <v>0</v>
      </c>
      <c r="H613">
        <v>51240</v>
      </c>
    </row>
    <row r="614" spans="3:8" ht="13.5">
      <c r="C614">
        <v>3013108888</v>
      </c>
      <c r="D614">
        <v>2</v>
      </c>
      <c r="E614">
        <v>4</v>
      </c>
      <c r="F614">
        <v>15688</v>
      </c>
      <c r="G614">
        <v>0</v>
      </c>
      <c r="H614">
        <v>156880</v>
      </c>
    </row>
    <row r="615" spans="3:8" ht="13.5">
      <c r="C615">
        <v>3013108968</v>
      </c>
      <c r="D615">
        <v>10</v>
      </c>
      <c r="E615">
        <v>10</v>
      </c>
      <c r="F615">
        <v>5660</v>
      </c>
      <c r="G615">
        <v>0</v>
      </c>
      <c r="H615">
        <v>56600</v>
      </c>
    </row>
    <row r="616" spans="3:8" ht="13.5">
      <c r="C616">
        <v>3013109048</v>
      </c>
      <c r="D616">
        <v>10</v>
      </c>
      <c r="E616">
        <v>15</v>
      </c>
      <c r="F616">
        <v>13897</v>
      </c>
      <c r="G616">
        <v>0</v>
      </c>
      <c r="H616">
        <v>138970</v>
      </c>
    </row>
    <row r="617" spans="3:8" ht="13.5">
      <c r="C617">
        <v>3013109128</v>
      </c>
      <c r="D617">
        <v>9</v>
      </c>
      <c r="E617">
        <v>10</v>
      </c>
      <c r="F617">
        <v>16630</v>
      </c>
      <c r="G617">
        <v>0</v>
      </c>
      <c r="H617">
        <v>166300</v>
      </c>
    </row>
    <row r="618" spans="3:8" ht="13.5">
      <c r="C618">
        <v>3013109208</v>
      </c>
      <c r="D618">
        <v>12</v>
      </c>
      <c r="E618">
        <v>25</v>
      </c>
      <c r="F618">
        <v>17683</v>
      </c>
      <c r="G618">
        <v>0</v>
      </c>
      <c r="H618">
        <v>176830</v>
      </c>
    </row>
    <row r="619" spans="3:8" ht="13.5">
      <c r="C619">
        <v>3013199997</v>
      </c>
      <c r="D619">
        <v>12</v>
      </c>
      <c r="E619">
        <v>111</v>
      </c>
      <c r="F619">
        <v>360087</v>
      </c>
      <c r="G619">
        <v>173832</v>
      </c>
      <c r="H619">
        <v>3774702</v>
      </c>
    </row>
    <row r="620" spans="3:8" ht="13.5">
      <c r="C620">
        <v>3013199998</v>
      </c>
      <c r="D620">
        <v>295</v>
      </c>
      <c r="E620">
        <v>477</v>
      </c>
      <c r="F620">
        <v>465752</v>
      </c>
      <c r="G620">
        <v>0</v>
      </c>
      <c r="H620">
        <v>4657520</v>
      </c>
    </row>
    <row r="621" spans="3:8" ht="13.5">
      <c r="C621">
        <v>3023100117</v>
      </c>
      <c r="D621">
        <v>3</v>
      </c>
      <c r="E621">
        <v>20</v>
      </c>
      <c r="F621">
        <v>87140</v>
      </c>
      <c r="G621">
        <v>30618</v>
      </c>
      <c r="H621">
        <v>902018</v>
      </c>
    </row>
    <row r="622" spans="3:8" ht="13.5">
      <c r="C622">
        <v>3023100118</v>
      </c>
      <c r="D622">
        <v>42</v>
      </c>
      <c r="E622">
        <v>65</v>
      </c>
      <c r="F622">
        <v>185844</v>
      </c>
      <c r="G622">
        <v>0</v>
      </c>
      <c r="H622">
        <v>1858440</v>
      </c>
    </row>
    <row r="623" spans="3:8" ht="13.5">
      <c r="C623">
        <v>3023100297</v>
      </c>
      <c r="D623">
        <v>2</v>
      </c>
      <c r="E623">
        <v>55</v>
      </c>
      <c r="F623">
        <v>366462</v>
      </c>
      <c r="G623">
        <v>111674</v>
      </c>
      <c r="H623">
        <v>3776294</v>
      </c>
    </row>
    <row r="624" spans="3:8" ht="13.5">
      <c r="C624">
        <v>3023100298</v>
      </c>
      <c r="D624">
        <v>37</v>
      </c>
      <c r="E624">
        <v>60</v>
      </c>
      <c r="F624">
        <v>78478</v>
      </c>
      <c r="G624">
        <v>0</v>
      </c>
      <c r="H624">
        <v>784780</v>
      </c>
    </row>
    <row r="625" spans="3:8" ht="13.5">
      <c r="C625">
        <v>3023100378</v>
      </c>
      <c r="D625">
        <v>19</v>
      </c>
      <c r="E625">
        <v>30</v>
      </c>
      <c r="F625">
        <v>79742</v>
      </c>
      <c r="G625">
        <v>0</v>
      </c>
      <c r="H625">
        <v>797420</v>
      </c>
    </row>
    <row r="626" spans="3:8" ht="13.5">
      <c r="C626">
        <v>3023100458</v>
      </c>
      <c r="D626">
        <v>12</v>
      </c>
      <c r="E626">
        <v>22</v>
      </c>
      <c r="F626">
        <v>49396</v>
      </c>
      <c r="G626">
        <v>0</v>
      </c>
      <c r="H626">
        <v>493960</v>
      </c>
    </row>
    <row r="627" spans="3:8" ht="13.5">
      <c r="C627">
        <v>3023105248</v>
      </c>
      <c r="D627">
        <v>4</v>
      </c>
      <c r="E627">
        <v>4</v>
      </c>
      <c r="F627">
        <v>4259</v>
      </c>
      <c r="G627">
        <v>0</v>
      </c>
      <c r="H627">
        <v>42590</v>
      </c>
    </row>
    <row r="628" spans="3:8" ht="13.5">
      <c r="C628">
        <v>3023105818</v>
      </c>
      <c r="D628">
        <v>1</v>
      </c>
      <c r="E628">
        <v>1</v>
      </c>
      <c r="F628">
        <v>599</v>
      </c>
      <c r="G628">
        <v>0</v>
      </c>
      <c r="H628">
        <v>5990</v>
      </c>
    </row>
    <row r="629" spans="3:8" ht="13.5">
      <c r="C629">
        <v>3023106158</v>
      </c>
      <c r="D629">
        <v>1</v>
      </c>
      <c r="E629">
        <v>1</v>
      </c>
      <c r="F629">
        <v>633</v>
      </c>
      <c r="G629">
        <v>0</v>
      </c>
      <c r="H629">
        <v>6330</v>
      </c>
    </row>
    <row r="630" spans="3:8" ht="13.5">
      <c r="C630">
        <v>3023106808</v>
      </c>
      <c r="D630">
        <v>2</v>
      </c>
      <c r="E630">
        <v>2</v>
      </c>
      <c r="F630">
        <v>2008</v>
      </c>
      <c r="G630">
        <v>0</v>
      </c>
      <c r="H630">
        <v>20080</v>
      </c>
    </row>
    <row r="631" spans="3:8" ht="13.5">
      <c r="C631">
        <v>3023107718</v>
      </c>
      <c r="D631">
        <v>1</v>
      </c>
      <c r="E631">
        <v>1</v>
      </c>
      <c r="F631">
        <v>844</v>
      </c>
      <c r="G631">
        <v>0</v>
      </c>
      <c r="H631">
        <v>8440</v>
      </c>
    </row>
    <row r="632" spans="3:8" ht="13.5">
      <c r="C632">
        <v>3023108398</v>
      </c>
      <c r="D632">
        <v>2</v>
      </c>
      <c r="E632">
        <v>2</v>
      </c>
      <c r="F632">
        <v>2577</v>
      </c>
      <c r="G632">
        <v>0</v>
      </c>
      <c r="H632">
        <v>25770</v>
      </c>
    </row>
    <row r="633" spans="3:8" ht="13.5">
      <c r="C633">
        <v>3023108478</v>
      </c>
      <c r="D633">
        <v>2</v>
      </c>
      <c r="E633">
        <v>6</v>
      </c>
      <c r="F633">
        <v>4441</v>
      </c>
      <c r="G633">
        <v>0</v>
      </c>
      <c r="H633">
        <v>44410</v>
      </c>
    </row>
    <row r="634" spans="3:8" ht="13.5">
      <c r="C634">
        <v>3023108628</v>
      </c>
      <c r="D634">
        <v>5</v>
      </c>
      <c r="E634">
        <v>6</v>
      </c>
      <c r="F634">
        <v>8392</v>
      </c>
      <c r="G634">
        <v>0</v>
      </c>
      <c r="H634">
        <v>83920</v>
      </c>
    </row>
    <row r="635" spans="3:8" ht="13.5">
      <c r="C635">
        <v>3023108708</v>
      </c>
      <c r="D635">
        <v>4</v>
      </c>
      <c r="E635">
        <v>9</v>
      </c>
      <c r="F635">
        <v>7466</v>
      </c>
      <c r="G635">
        <v>0</v>
      </c>
      <c r="H635">
        <v>74660</v>
      </c>
    </row>
    <row r="636" spans="3:8" ht="13.5">
      <c r="C636">
        <v>3023108888</v>
      </c>
      <c r="D636">
        <v>1</v>
      </c>
      <c r="E636">
        <v>2</v>
      </c>
      <c r="F636">
        <v>604</v>
      </c>
      <c r="G636">
        <v>0</v>
      </c>
      <c r="H636">
        <v>6040</v>
      </c>
    </row>
    <row r="637" spans="3:8" ht="13.5">
      <c r="C637">
        <v>3023108968</v>
      </c>
      <c r="D637">
        <v>3</v>
      </c>
      <c r="E637">
        <v>5</v>
      </c>
      <c r="F637">
        <v>2048</v>
      </c>
      <c r="G637">
        <v>0</v>
      </c>
      <c r="H637">
        <v>20480</v>
      </c>
    </row>
    <row r="638" spans="3:8" ht="13.5">
      <c r="C638">
        <v>3023109048</v>
      </c>
      <c r="D638">
        <v>2</v>
      </c>
      <c r="E638">
        <v>3</v>
      </c>
      <c r="F638">
        <v>3092</v>
      </c>
      <c r="G638">
        <v>0</v>
      </c>
      <c r="H638">
        <v>30920</v>
      </c>
    </row>
    <row r="639" spans="3:8" ht="13.5">
      <c r="C639">
        <v>3023109128</v>
      </c>
      <c r="D639">
        <v>2</v>
      </c>
      <c r="E639">
        <v>5</v>
      </c>
      <c r="F639">
        <v>6048</v>
      </c>
      <c r="G639">
        <v>0</v>
      </c>
      <c r="H639">
        <v>60480</v>
      </c>
    </row>
    <row r="640" spans="3:8" ht="13.5">
      <c r="C640">
        <v>3023109208</v>
      </c>
      <c r="D640">
        <v>8</v>
      </c>
      <c r="E640">
        <v>16</v>
      </c>
      <c r="F640">
        <v>19541</v>
      </c>
      <c r="G640">
        <v>0</v>
      </c>
      <c r="H640">
        <v>195410</v>
      </c>
    </row>
    <row r="641" spans="3:8" ht="13.5">
      <c r="C641">
        <v>3023199997</v>
      </c>
      <c r="D641">
        <v>5</v>
      </c>
      <c r="E641">
        <v>75</v>
      </c>
      <c r="F641">
        <v>453602</v>
      </c>
      <c r="G641">
        <v>142292</v>
      </c>
      <c r="H641">
        <v>4678312</v>
      </c>
    </row>
    <row r="642" spans="3:8" ht="13.5">
      <c r="C642">
        <v>3023199998</v>
      </c>
      <c r="D642">
        <v>148</v>
      </c>
      <c r="E642">
        <v>240</v>
      </c>
      <c r="F642">
        <v>456012</v>
      </c>
      <c r="G642">
        <v>0</v>
      </c>
      <c r="H642">
        <v>4560120</v>
      </c>
    </row>
    <row r="643" spans="3:8" ht="13.5">
      <c r="C643">
        <v>3993100117</v>
      </c>
      <c r="D643">
        <v>8</v>
      </c>
      <c r="E643">
        <v>63</v>
      </c>
      <c r="F643">
        <v>265191</v>
      </c>
      <c r="G643">
        <v>94022</v>
      </c>
      <c r="H643">
        <v>2745932</v>
      </c>
    </row>
    <row r="644" spans="3:8" ht="13.5">
      <c r="C644">
        <v>3993100118</v>
      </c>
      <c r="D644">
        <v>116</v>
      </c>
      <c r="E644">
        <v>194</v>
      </c>
      <c r="F644">
        <v>290182</v>
      </c>
      <c r="G644">
        <v>0</v>
      </c>
      <c r="H644">
        <v>2901820</v>
      </c>
    </row>
    <row r="645" spans="3:8" ht="13.5">
      <c r="C645">
        <v>3993100297</v>
      </c>
      <c r="D645">
        <v>2</v>
      </c>
      <c r="E645">
        <v>55</v>
      </c>
      <c r="F645">
        <v>366462</v>
      </c>
      <c r="G645">
        <v>111674</v>
      </c>
      <c r="H645">
        <v>3776294</v>
      </c>
    </row>
    <row r="646" spans="3:8" ht="13.5">
      <c r="C646">
        <v>3993100298</v>
      </c>
      <c r="D646">
        <v>106</v>
      </c>
      <c r="E646">
        <v>156</v>
      </c>
      <c r="F646">
        <v>165904</v>
      </c>
      <c r="G646">
        <v>0</v>
      </c>
      <c r="H646">
        <v>1659040</v>
      </c>
    </row>
    <row r="647" spans="3:8" ht="13.5">
      <c r="C647">
        <v>3993100377</v>
      </c>
      <c r="D647">
        <v>2</v>
      </c>
      <c r="E647">
        <v>13</v>
      </c>
      <c r="F647">
        <v>44810</v>
      </c>
      <c r="G647">
        <v>22380</v>
      </c>
      <c r="H647">
        <v>470480</v>
      </c>
    </row>
    <row r="648" spans="3:8" ht="13.5">
      <c r="C648">
        <v>3993100378</v>
      </c>
      <c r="D648">
        <v>59</v>
      </c>
      <c r="E648">
        <v>100</v>
      </c>
      <c r="F648">
        <v>159157</v>
      </c>
      <c r="G648">
        <v>0</v>
      </c>
      <c r="H648">
        <v>1591570</v>
      </c>
    </row>
    <row r="649" spans="3:8" ht="13.5">
      <c r="C649">
        <v>3993100458</v>
      </c>
      <c r="D649">
        <v>35</v>
      </c>
      <c r="E649">
        <v>72</v>
      </c>
      <c r="F649">
        <v>116549</v>
      </c>
      <c r="G649">
        <v>0</v>
      </c>
      <c r="H649">
        <v>1165490</v>
      </c>
    </row>
    <row r="650" spans="3:8" ht="13.5">
      <c r="C650">
        <v>3993105247</v>
      </c>
      <c r="D650">
        <v>2</v>
      </c>
      <c r="E650">
        <v>20</v>
      </c>
      <c r="F650">
        <v>34738</v>
      </c>
      <c r="G650">
        <v>28210</v>
      </c>
      <c r="H650">
        <v>375590</v>
      </c>
    </row>
    <row r="651" spans="3:8" ht="13.5">
      <c r="C651">
        <v>3993105248</v>
      </c>
      <c r="D651">
        <v>17</v>
      </c>
      <c r="E651">
        <v>24</v>
      </c>
      <c r="F651">
        <v>29269</v>
      </c>
      <c r="G651">
        <v>0</v>
      </c>
      <c r="H651">
        <v>292690</v>
      </c>
    </row>
    <row r="652" spans="3:8" ht="13.5">
      <c r="C652">
        <v>3993105818</v>
      </c>
      <c r="D652">
        <v>3</v>
      </c>
      <c r="E652">
        <v>5</v>
      </c>
      <c r="F652">
        <v>1837</v>
      </c>
      <c r="G652">
        <v>0</v>
      </c>
      <c r="H652">
        <v>18370</v>
      </c>
    </row>
    <row r="653" spans="3:8" ht="13.5">
      <c r="C653">
        <v>3993106158</v>
      </c>
      <c r="D653">
        <v>5</v>
      </c>
      <c r="E653">
        <v>7</v>
      </c>
      <c r="F653">
        <v>7142</v>
      </c>
      <c r="G653">
        <v>0</v>
      </c>
      <c r="H653">
        <v>71420</v>
      </c>
    </row>
    <row r="654" spans="3:8" ht="13.5">
      <c r="C654">
        <v>3993106808</v>
      </c>
      <c r="D654">
        <v>6</v>
      </c>
      <c r="E654">
        <v>11</v>
      </c>
      <c r="F654">
        <v>8798</v>
      </c>
      <c r="G654">
        <v>0</v>
      </c>
      <c r="H654">
        <v>87980</v>
      </c>
    </row>
    <row r="655" spans="3:8" ht="13.5">
      <c r="C655">
        <v>3993107718</v>
      </c>
      <c r="D655">
        <v>2</v>
      </c>
      <c r="E655">
        <v>2</v>
      </c>
      <c r="F655">
        <v>1360</v>
      </c>
      <c r="G655">
        <v>0</v>
      </c>
      <c r="H655">
        <v>13600</v>
      </c>
    </row>
    <row r="656" spans="3:8" ht="13.5">
      <c r="C656">
        <v>3993108218</v>
      </c>
      <c r="D656">
        <v>2</v>
      </c>
      <c r="E656">
        <v>2</v>
      </c>
      <c r="F656">
        <v>1813</v>
      </c>
      <c r="G656">
        <v>0</v>
      </c>
      <c r="H656">
        <v>18130</v>
      </c>
    </row>
    <row r="657" spans="3:8" ht="13.5">
      <c r="C657">
        <v>3993108397</v>
      </c>
      <c r="D657">
        <v>1</v>
      </c>
      <c r="E657">
        <v>10</v>
      </c>
      <c r="F657">
        <v>24635</v>
      </c>
      <c r="G657">
        <v>16868</v>
      </c>
      <c r="H657">
        <v>263218</v>
      </c>
    </row>
    <row r="658" spans="3:8" ht="13.5">
      <c r="C658">
        <v>3993108398</v>
      </c>
      <c r="D658">
        <v>4</v>
      </c>
      <c r="E658">
        <v>5</v>
      </c>
      <c r="F658">
        <v>3836</v>
      </c>
      <c r="G658">
        <v>0</v>
      </c>
      <c r="H658">
        <v>38360</v>
      </c>
    </row>
    <row r="659" spans="3:8" ht="13.5">
      <c r="C659">
        <v>3993108478</v>
      </c>
      <c r="D659">
        <v>3</v>
      </c>
      <c r="E659">
        <v>7</v>
      </c>
      <c r="F659">
        <v>4944</v>
      </c>
      <c r="G659">
        <v>0</v>
      </c>
      <c r="H659">
        <v>49440</v>
      </c>
    </row>
    <row r="660" spans="3:8" ht="13.5">
      <c r="C660">
        <v>3993108628</v>
      </c>
      <c r="D660">
        <v>13</v>
      </c>
      <c r="E660">
        <v>18</v>
      </c>
      <c r="F660">
        <v>17492</v>
      </c>
      <c r="G660">
        <v>0</v>
      </c>
      <c r="H660">
        <v>174920</v>
      </c>
    </row>
    <row r="661" spans="3:8" ht="13.5">
      <c r="C661">
        <v>3993108707</v>
      </c>
      <c r="D661">
        <v>2</v>
      </c>
      <c r="E661">
        <v>25</v>
      </c>
      <c r="F661">
        <v>77853</v>
      </c>
      <c r="G661">
        <v>42970</v>
      </c>
      <c r="H661">
        <v>821500</v>
      </c>
    </row>
    <row r="662" spans="3:8" ht="13.5">
      <c r="C662">
        <v>3993108708</v>
      </c>
      <c r="D662">
        <v>13</v>
      </c>
      <c r="E662">
        <v>19</v>
      </c>
      <c r="F662">
        <v>12590</v>
      </c>
      <c r="G662">
        <v>0</v>
      </c>
      <c r="H662">
        <v>125900</v>
      </c>
    </row>
    <row r="663" spans="3:8" ht="13.5">
      <c r="C663">
        <v>3993108888</v>
      </c>
      <c r="D663">
        <v>3</v>
      </c>
      <c r="E663">
        <v>6</v>
      </c>
      <c r="F663">
        <v>16292</v>
      </c>
      <c r="G663">
        <v>0</v>
      </c>
      <c r="H663">
        <v>162920</v>
      </c>
    </row>
    <row r="664" spans="3:8" ht="13.5">
      <c r="C664">
        <v>3993108968</v>
      </c>
      <c r="D664">
        <v>13</v>
      </c>
      <c r="E664">
        <v>15</v>
      </c>
      <c r="F664">
        <v>7708</v>
      </c>
      <c r="G664">
        <v>0</v>
      </c>
      <c r="H664">
        <v>77080</v>
      </c>
    </row>
    <row r="665" spans="3:8" ht="13.5">
      <c r="C665">
        <v>3993109048</v>
      </c>
      <c r="D665">
        <v>12</v>
      </c>
      <c r="E665">
        <v>18</v>
      </c>
      <c r="F665">
        <v>16989</v>
      </c>
      <c r="G665">
        <v>0</v>
      </c>
      <c r="H665">
        <v>169890</v>
      </c>
    </row>
    <row r="666" spans="3:8" ht="13.5">
      <c r="C666">
        <v>3993109128</v>
      </c>
      <c r="D666">
        <v>11</v>
      </c>
      <c r="E666">
        <v>15</v>
      </c>
      <c r="F666">
        <v>22678</v>
      </c>
      <c r="G666">
        <v>0</v>
      </c>
      <c r="H666">
        <v>226780</v>
      </c>
    </row>
    <row r="667" spans="3:8" ht="13.5">
      <c r="C667">
        <v>3993109208</v>
      </c>
      <c r="D667">
        <v>20</v>
      </c>
      <c r="E667">
        <v>41</v>
      </c>
      <c r="F667">
        <v>37224</v>
      </c>
      <c r="G667">
        <v>0</v>
      </c>
      <c r="H667">
        <v>372240</v>
      </c>
    </row>
    <row r="668" spans="3:8" ht="13.5">
      <c r="C668">
        <v>3993190107</v>
      </c>
      <c r="D668">
        <v>12</v>
      </c>
      <c r="E668">
        <v>131</v>
      </c>
      <c r="F668">
        <v>676463</v>
      </c>
      <c r="G668">
        <v>228076</v>
      </c>
      <c r="H668">
        <v>6992706</v>
      </c>
    </row>
    <row r="669" spans="3:8" ht="13.5">
      <c r="C669">
        <v>3993190108</v>
      </c>
      <c r="D669">
        <v>316</v>
      </c>
      <c r="E669">
        <v>522</v>
      </c>
      <c r="F669">
        <v>731792</v>
      </c>
      <c r="G669">
        <v>0</v>
      </c>
      <c r="H669">
        <v>7317920</v>
      </c>
    </row>
    <row r="670" spans="3:8" ht="13.5">
      <c r="C670">
        <v>3993190117</v>
      </c>
      <c r="D670">
        <v>2</v>
      </c>
      <c r="E670">
        <v>20</v>
      </c>
      <c r="F670">
        <v>34738</v>
      </c>
      <c r="G670">
        <v>28210</v>
      </c>
      <c r="H670">
        <v>375590</v>
      </c>
    </row>
    <row r="671" spans="3:8" ht="13.5">
      <c r="C671">
        <v>3993190118</v>
      </c>
      <c r="D671">
        <v>17</v>
      </c>
      <c r="E671">
        <v>24</v>
      </c>
      <c r="F671">
        <v>29269</v>
      </c>
      <c r="G671">
        <v>0</v>
      </c>
      <c r="H671">
        <v>292690</v>
      </c>
    </row>
    <row r="672" spans="3:8" ht="13.5">
      <c r="C672">
        <v>3993190128</v>
      </c>
      <c r="D672">
        <v>19</v>
      </c>
      <c r="E672">
        <v>27</v>
      </c>
      <c r="F672">
        <v>31657</v>
      </c>
      <c r="G672">
        <v>0</v>
      </c>
      <c r="H672">
        <v>316570</v>
      </c>
    </row>
    <row r="673" spans="3:8" ht="13.5">
      <c r="C673">
        <v>3993190137</v>
      </c>
      <c r="D673">
        <v>2</v>
      </c>
      <c r="E673">
        <v>25</v>
      </c>
      <c r="F673">
        <v>77853</v>
      </c>
      <c r="G673">
        <v>42970</v>
      </c>
      <c r="H673">
        <v>821500</v>
      </c>
    </row>
    <row r="674" spans="3:8" ht="13.5">
      <c r="C674">
        <v>3993190138</v>
      </c>
      <c r="D674">
        <v>52</v>
      </c>
      <c r="E674">
        <v>89</v>
      </c>
      <c r="F674">
        <v>76104</v>
      </c>
      <c r="G674">
        <v>0</v>
      </c>
      <c r="H674">
        <v>761040</v>
      </c>
    </row>
    <row r="675" spans="3:8" ht="13.5">
      <c r="C675">
        <v>3993190148</v>
      </c>
      <c r="D675">
        <v>30</v>
      </c>
      <c r="E675">
        <v>41</v>
      </c>
      <c r="F675">
        <v>42349</v>
      </c>
      <c r="G675">
        <v>0</v>
      </c>
      <c r="H675">
        <v>423490</v>
      </c>
    </row>
    <row r="676" spans="3:8" ht="13.5">
      <c r="C676">
        <v>3993190157</v>
      </c>
      <c r="D676">
        <v>1</v>
      </c>
      <c r="E676">
        <v>10</v>
      </c>
      <c r="F676">
        <v>24635</v>
      </c>
      <c r="G676">
        <v>16868</v>
      </c>
      <c r="H676">
        <v>263218</v>
      </c>
    </row>
    <row r="677" spans="3:8" ht="13.5">
      <c r="C677">
        <v>3993190158</v>
      </c>
      <c r="D677">
        <v>9</v>
      </c>
      <c r="E677">
        <v>14</v>
      </c>
      <c r="F677">
        <v>10593</v>
      </c>
      <c r="G677">
        <v>0</v>
      </c>
      <c r="H677">
        <v>105930</v>
      </c>
    </row>
    <row r="678" spans="3:8" ht="13.5">
      <c r="C678">
        <v>3993199997</v>
      </c>
      <c r="D678">
        <v>17</v>
      </c>
      <c r="E678">
        <v>186</v>
      </c>
      <c r="F678">
        <v>813689</v>
      </c>
      <c r="G678">
        <v>316124</v>
      </c>
      <c r="H678">
        <v>8453014</v>
      </c>
    </row>
    <row r="679" spans="3:8" ht="13.5">
      <c r="C679">
        <v>3993199998</v>
      </c>
      <c r="D679">
        <v>443</v>
      </c>
      <c r="E679">
        <v>717</v>
      </c>
      <c r="F679">
        <v>921764</v>
      </c>
      <c r="G679">
        <v>0</v>
      </c>
      <c r="H679">
        <v>9217640</v>
      </c>
    </row>
    <row r="680" spans="3:8" ht="13.5">
      <c r="C680">
        <v>4013100117</v>
      </c>
      <c r="D680">
        <v>2</v>
      </c>
      <c r="E680">
        <v>47</v>
      </c>
      <c r="F680">
        <v>122828</v>
      </c>
      <c r="G680">
        <v>80398</v>
      </c>
      <c r="H680">
        <v>1308678</v>
      </c>
    </row>
    <row r="681" spans="3:8" ht="13.5">
      <c r="C681">
        <v>4013100118</v>
      </c>
      <c r="D681">
        <v>216</v>
      </c>
      <c r="E681">
        <v>272</v>
      </c>
      <c r="F681">
        <v>269837</v>
      </c>
      <c r="G681">
        <v>0</v>
      </c>
      <c r="H681">
        <v>2698370</v>
      </c>
    </row>
    <row r="682" spans="3:8" ht="13.5">
      <c r="C682">
        <v>4013100297</v>
      </c>
      <c r="D682">
        <v>1</v>
      </c>
      <c r="E682">
        <v>31</v>
      </c>
      <c r="F682">
        <v>41076</v>
      </c>
      <c r="G682">
        <v>59520</v>
      </c>
      <c r="H682">
        <v>470280</v>
      </c>
    </row>
    <row r="683" spans="3:8" ht="13.5">
      <c r="C683">
        <v>4013100298</v>
      </c>
      <c r="D683">
        <v>171</v>
      </c>
      <c r="E683">
        <v>224</v>
      </c>
      <c r="F683">
        <v>197220</v>
      </c>
      <c r="G683">
        <v>0</v>
      </c>
      <c r="H683">
        <v>1972200</v>
      </c>
    </row>
    <row r="684" spans="3:8" ht="13.5">
      <c r="C684">
        <v>4013100378</v>
      </c>
      <c r="D684">
        <v>53</v>
      </c>
      <c r="E684">
        <v>85</v>
      </c>
      <c r="F684">
        <v>81777</v>
      </c>
      <c r="G684">
        <v>0</v>
      </c>
      <c r="H684">
        <v>817770</v>
      </c>
    </row>
    <row r="685" spans="3:8" ht="13.5">
      <c r="C685">
        <v>4013100458</v>
      </c>
      <c r="D685">
        <v>59</v>
      </c>
      <c r="E685">
        <v>87</v>
      </c>
      <c r="F685">
        <v>77824</v>
      </c>
      <c r="G685">
        <v>0</v>
      </c>
      <c r="H685">
        <v>778240</v>
      </c>
    </row>
    <row r="686" spans="3:8" ht="13.5">
      <c r="C686">
        <v>4013105248</v>
      </c>
      <c r="D686">
        <v>10</v>
      </c>
      <c r="E686">
        <v>11</v>
      </c>
      <c r="F686">
        <v>10214</v>
      </c>
      <c r="G686">
        <v>0</v>
      </c>
      <c r="H686">
        <v>102140</v>
      </c>
    </row>
    <row r="687" spans="3:8" ht="13.5">
      <c r="C687">
        <v>4013105818</v>
      </c>
      <c r="D687">
        <v>2</v>
      </c>
      <c r="E687">
        <v>2</v>
      </c>
      <c r="F687">
        <v>2083</v>
      </c>
      <c r="G687">
        <v>0</v>
      </c>
      <c r="H687">
        <v>20830</v>
      </c>
    </row>
    <row r="688" spans="3:8" ht="13.5">
      <c r="C688">
        <v>4013106158</v>
      </c>
      <c r="D688">
        <v>12</v>
      </c>
      <c r="E688">
        <v>13</v>
      </c>
      <c r="F688">
        <v>9195</v>
      </c>
      <c r="G688">
        <v>0</v>
      </c>
      <c r="H688">
        <v>91950</v>
      </c>
    </row>
    <row r="689" spans="3:8" ht="13.5">
      <c r="C689">
        <v>4013106808</v>
      </c>
      <c r="D689">
        <v>7</v>
      </c>
      <c r="E689">
        <v>8</v>
      </c>
      <c r="F689">
        <v>7467</v>
      </c>
      <c r="G689">
        <v>0</v>
      </c>
      <c r="H689">
        <v>74670</v>
      </c>
    </row>
    <row r="690" spans="3:8" ht="13.5">
      <c r="C690">
        <v>4013107718</v>
      </c>
      <c r="D690">
        <v>2</v>
      </c>
      <c r="E690">
        <v>3</v>
      </c>
      <c r="F690">
        <v>2605</v>
      </c>
      <c r="G690">
        <v>0</v>
      </c>
      <c r="H690">
        <v>26050</v>
      </c>
    </row>
    <row r="691" spans="3:8" ht="13.5">
      <c r="C691">
        <v>4013108218</v>
      </c>
      <c r="D691">
        <v>6</v>
      </c>
      <c r="E691">
        <v>9</v>
      </c>
      <c r="F691">
        <v>7668</v>
      </c>
      <c r="G691">
        <v>0</v>
      </c>
      <c r="H691">
        <v>76680</v>
      </c>
    </row>
    <row r="692" spans="3:8" ht="13.5">
      <c r="C692">
        <v>4013108398</v>
      </c>
      <c r="D692">
        <v>3</v>
      </c>
      <c r="E692">
        <v>3</v>
      </c>
      <c r="F692">
        <v>3184</v>
      </c>
      <c r="G692">
        <v>0</v>
      </c>
      <c r="H692">
        <v>31840</v>
      </c>
    </row>
    <row r="693" spans="3:8" ht="13.5">
      <c r="C693">
        <v>4013108478</v>
      </c>
      <c r="D693">
        <v>4</v>
      </c>
      <c r="E693">
        <v>6</v>
      </c>
      <c r="F693">
        <v>6976</v>
      </c>
      <c r="G693">
        <v>0</v>
      </c>
      <c r="H693">
        <v>69760</v>
      </c>
    </row>
    <row r="694" spans="3:8" ht="13.5">
      <c r="C694">
        <v>4013108628</v>
      </c>
      <c r="D694">
        <v>27</v>
      </c>
      <c r="E694">
        <v>41</v>
      </c>
      <c r="F694">
        <v>27784</v>
      </c>
      <c r="G694">
        <v>0</v>
      </c>
      <c r="H694">
        <v>277840</v>
      </c>
    </row>
    <row r="695" spans="3:8" ht="13.5">
      <c r="C695">
        <v>4013108708</v>
      </c>
      <c r="D695">
        <v>24</v>
      </c>
      <c r="E695">
        <v>28</v>
      </c>
      <c r="F695">
        <v>36363</v>
      </c>
      <c r="G695">
        <v>0</v>
      </c>
      <c r="H695">
        <v>363630</v>
      </c>
    </row>
    <row r="696" spans="3:8" ht="13.5">
      <c r="C696">
        <v>4013108888</v>
      </c>
      <c r="D696">
        <v>9</v>
      </c>
      <c r="E696">
        <v>14</v>
      </c>
      <c r="F696">
        <v>9651</v>
      </c>
      <c r="G696">
        <v>0</v>
      </c>
      <c r="H696">
        <v>96510</v>
      </c>
    </row>
    <row r="697" spans="3:8" ht="13.5">
      <c r="C697">
        <v>4013108968</v>
      </c>
      <c r="D697">
        <v>14</v>
      </c>
      <c r="E697">
        <v>26</v>
      </c>
      <c r="F697">
        <v>18379</v>
      </c>
      <c r="G697">
        <v>0</v>
      </c>
      <c r="H697">
        <v>183790</v>
      </c>
    </row>
    <row r="698" spans="3:8" ht="13.5">
      <c r="C698">
        <v>4013109048</v>
      </c>
      <c r="D698">
        <v>29</v>
      </c>
      <c r="E698">
        <v>40</v>
      </c>
      <c r="F698">
        <v>39809</v>
      </c>
      <c r="G698">
        <v>0</v>
      </c>
      <c r="H698">
        <v>398090</v>
      </c>
    </row>
    <row r="699" spans="3:8" ht="13.5">
      <c r="C699">
        <v>4013109128</v>
      </c>
      <c r="D699">
        <v>22</v>
      </c>
      <c r="E699">
        <v>29</v>
      </c>
      <c r="F699">
        <v>23812</v>
      </c>
      <c r="G699">
        <v>0</v>
      </c>
      <c r="H699">
        <v>238120</v>
      </c>
    </row>
    <row r="700" spans="3:8" ht="13.5">
      <c r="C700">
        <v>4013109207</v>
      </c>
      <c r="D700">
        <v>1</v>
      </c>
      <c r="E700">
        <v>26</v>
      </c>
      <c r="F700">
        <v>66991</v>
      </c>
      <c r="G700">
        <v>42880</v>
      </c>
      <c r="H700">
        <v>712790</v>
      </c>
    </row>
    <row r="701" spans="3:8" ht="13.5">
      <c r="C701">
        <v>4013109208</v>
      </c>
      <c r="D701">
        <v>16</v>
      </c>
      <c r="E701">
        <v>20</v>
      </c>
      <c r="F701">
        <v>25111</v>
      </c>
      <c r="G701">
        <v>0</v>
      </c>
      <c r="H701">
        <v>251110</v>
      </c>
    </row>
    <row r="702" spans="3:8" ht="13.5">
      <c r="C702">
        <v>4013199997</v>
      </c>
      <c r="D702">
        <v>4</v>
      </c>
      <c r="E702">
        <v>104</v>
      </c>
      <c r="F702">
        <v>230895</v>
      </c>
      <c r="G702">
        <v>182798</v>
      </c>
      <c r="H702">
        <v>2491748</v>
      </c>
    </row>
    <row r="703" spans="3:8" ht="13.5">
      <c r="C703">
        <v>4013199998</v>
      </c>
      <c r="D703">
        <v>686</v>
      </c>
      <c r="E703">
        <v>921</v>
      </c>
      <c r="F703">
        <v>856959</v>
      </c>
      <c r="G703">
        <v>0</v>
      </c>
      <c r="H703">
        <v>8569590</v>
      </c>
    </row>
    <row r="704" spans="3:8" ht="13.5">
      <c r="C704">
        <v>4023100117</v>
      </c>
      <c r="D704">
        <v>12</v>
      </c>
      <c r="E704">
        <v>251</v>
      </c>
      <c r="F704">
        <v>779065</v>
      </c>
      <c r="G704">
        <v>411536</v>
      </c>
      <c r="H704">
        <v>8202186</v>
      </c>
    </row>
    <row r="705" spans="3:8" ht="13.5">
      <c r="C705">
        <v>4023100118</v>
      </c>
      <c r="D705">
        <v>1781</v>
      </c>
      <c r="E705">
        <v>2520</v>
      </c>
      <c r="F705">
        <v>3024759</v>
      </c>
      <c r="G705">
        <v>0</v>
      </c>
      <c r="H705">
        <v>30247590</v>
      </c>
    </row>
    <row r="706" spans="3:8" ht="13.5">
      <c r="C706">
        <v>4023100297</v>
      </c>
      <c r="D706">
        <v>17</v>
      </c>
      <c r="E706">
        <v>251</v>
      </c>
      <c r="F706">
        <v>700790</v>
      </c>
      <c r="G706">
        <v>482226</v>
      </c>
      <c r="H706">
        <v>7490126</v>
      </c>
    </row>
    <row r="707" spans="3:8" ht="13.5">
      <c r="C707">
        <v>4023100298</v>
      </c>
      <c r="D707">
        <v>1339</v>
      </c>
      <c r="E707">
        <v>1980</v>
      </c>
      <c r="F707">
        <v>2339135</v>
      </c>
      <c r="G707">
        <v>0</v>
      </c>
      <c r="H707">
        <v>23391350</v>
      </c>
    </row>
    <row r="708" spans="3:8" ht="13.5">
      <c r="C708">
        <v>4023100377</v>
      </c>
      <c r="D708">
        <v>7</v>
      </c>
      <c r="E708">
        <v>108</v>
      </c>
      <c r="F708">
        <v>270451</v>
      </c>
      <c r="G708">
        <v>223406</v>
      </c>
      <c r="H708">
        <v>2927916</v>
      </c>
    </row>
    <row r="709" spans="3:8" ht="13.5">
      <c r="C709">
        <v>4023100378</v>
      </c>
      <c r="D709">
        <v>508</v>
      </c>
      <c r="E709">
        <v>762</v>
      </c>
      <c r="F709">
        <v>932347</v>
      </c>
      <c r="G709">
        <v>0</v>
      </c>
      <c r="H709">
        <v>9323470</v>
      </c>
    </row>
    <row r="710" spans="3:8" ht="13.5">
      <c r="C710">
        <v>4023100457</v>
      </c>
      <c r="D710">
        <v>3</v>
      </c>
      <c r="E710">
        <v>59</v>
      </c>
      <c r="F710">
        <v>259698</v>
      </c>
      <c r="G710">
        <v>114124</v>
      </c>
      <c r="H710">
        <v>2711104</v>
      </c>
    </row>
    <row r="711" spans="3:8" ht="13.5">
      <c r="C711">
        <v>4023100458</v>
      </c>
      <c r="D711">
        <v>422</v>
      </c>
      <c r="E711">
        <v>719</v>
      </c>
      <c r="F711">
        <v>948657</v>
      </c>
      <c r="G711">
        <v>0</v>
      </c>
      <c r="H711">
        <v>9486570</v>
      </c>
    </row>
    <row r="712" spans="3:8" ht="13.5">
      <c r="C712">
        <v>4023105248</v>
      </c>
      <c r="D712">
        <v>108</v>
      </c>
      <c r="E712">
        <v>153</v>
      </c>
      <c r="F712">
        <v>255806</v>
      </c>
      <c r="G712">
        <v>0</v>
      </c>
      <c r="H712">
        <v>2558060</v>
      </c>
    </row>
    <row r="713" spans="3:8" ht="13.5">
      <c r="C713">
        <v>4023105818</v>
      </c>
      <c r="D713">
        <v>36</v>
      </c>
      <c r="E713">
        <v>52</v>
      </c>
      <c r="F713">
        <v>52487</v>
      </c>
      <c r="G713">
        <v>0</v>
      </c>
      <c r="H713">
        <v>524870</v>
      </c>
    </row>
    <row r="714" spans="3:8" ht="13.5">
      <c r="C714">
        <v>4023106157</v>
      </c>
      <c r="D714">
        <v>1</v>
      </c>
      <c r="E714">
        <v>20</v>
      </c>
      <c r="F714">
        <v>652144</v>
      </c>
      <c r="G714">
        <v>40096</v>
      </c>
      <c r="H714">
        <v>6561536</v>
      </c>
    </row>
    <row r="715" spans="3:8" ht="13.5">
      <c r="C715">
        <v>4023106158</v>
      </c>
      <c r="D715">
        <v>77</v>
      </c>
      <c r="E715">
        <v>128</v>
      </c>
      <c r="F715">
        <v>176400</v>
      </c>
      <c r="G715">
        <v>0</v>
      </c>
      <c r="H715">
        <v>1764000</v>
      </c>
    </row>
    <row r="716" spans="3:8" ht="13.5">
      <c r="C716">
        <v>4023106807</v>
      </c>
      <c r="D716">
        <v>1</v>
      </c>
      <c r="E716">
        <v>4</v>
      </c>
      <c r="F716">
        <v>8495</v>
      </c>
      <c r="G716">
        <v>8076</v>
      </c>
      <c r="H716">
        <v>93026</v>
      </c>
    </row>
    <row r="717" spans="3:8" ht="13.5">
      <c r="C717">
        <v>4023106808</v>
      </c>
      <c r="D717">
        <v>88</v>
      </c>
      <c r="E717">
        <v>156</v>
      </c>
      <c r="F717">
        <v>330007</v>
      </c>
      <c r="G717">
        <v>0</v>
      </c>
      <c r="H717">
        <v>3300070</v>
      </c>
    </row>
    <row r="718" spans="3:8" ht="13.5">
      <c r="C718">
        <v>4023107718</v>
      </c>
      <c r="D718">
        <v>32</v>
      </c>
      <c r="E718">
        <v>47</v>
      </c>
      <c r="F718">
        <v>67070</v>
      </c>
      <c r="G718">
        <v>0</v>
      </c>
      <c r="H718">
        <v>670700</v>
      </c>
    </row>
    <row r="719" spans="3:8" ht="13.5">
      <c r="C719">
        <v>4023108218</v>
      </c>
      <c r="D719">
        <v>59</v>
      </c>
      <c r="E719">
        <v>79</v>
      </c>
      <c r="F719">
        <v>86207</v>
      </c>
      <c r="G719">
        <v>0</v>
      </c>
      <c r="H719">
        <v>862070</v>
      </c>
    </row>
    <row r="720" spans="3:8" ht="13.5">
      <c r="C720">
        <v>4023108397</v>
      </c>
      <c r="D720">
        <v>2</v>
      </c>
      <c r="E720">
        <v>48</v>
      </c>
      <c r="F720">
        <v>98888</v>
      </c>
      <c r="G720">
        <v>102522</v>
      </c>
      <c r="H720">
        <v>1091402</v>
      </c>
    </row>
    <row r="721" spans="3:8" ht="13.5">
      <c r="C721">
        <v>4023108398</v>
      </c>
      <c r="D721">
        <v>31</v>
      </c>
      <c r="E721">
        <v>36</v>
      </c>
      <c r="F721">
        <v>48211</v>
      </c>
      <c r="G721">
        <v>0</v>
      </c>
      <c r="H721">
        <v>482110</v>
      </c>
    </row>
    <row r="722" spans="3:8" ht="13.5">
      <c r="C722">
        <v>4023108477</v>
      </c>
      <c r="D722">
        <v>1</v>
      </c>
      <c r="E722">
        <v>17</v>
      </c>
      <c r="F722">
        <v>64110</v>
      </c>
      <c r="G722">
        <v>32936</v>
      </c>
      <c r="H722">
        <v>674036</v>
      </c>
    </row>
    <row r="723" spans="3:8" ht="13.5">
      <c r="C723">
        <v>4023108478</v>
      </c>
      <c r="D723">
        <v>43</v>
      </c>
      <c r="E723">
        <v>54</v>
      </c>
      <c r="F723">
        <v>57818</v>
      </c>
      <c r="G723">
        <v>0</v>
      </c>
      <c r="H723">
        <v>578180</v>
      </c>
    </row>
    <row r="724" spans="3:8" ht="13.5">
      <c r="C724">
        <v>4023108628</v>
      </c>
      <c r="D724">
        <v>214</v>
      </c>
      <c r="E724">
        <v>299</v>
      </c>
      <c r="F724">
        <v>295682</v>
      </c>
      <c r="G724">
        <v>0</v>
      </c>
      <c r="H724">
        <v>2956820</v>
      </c>
    </row>
    <row r="725" spans="3:8" ht="13.5">
      <c r="C725">
        <v>4023108707</v>
      </c>
      <c r="D725">
        <v>1</v>
      </c>
      <c r="E725">
        <v>17</v>
      </c>
      <c r="F725">
        <v>51330</v>
      </c>
      <c r="G725">
        <v>35800</v>
      </c>
      <c r="H725">
        <v>549100</v>
      </c>
    </row>
    <row r="726" spans="3:8" ht="13.5">
      <c r="C726">
        <v>4023108708</v>
      </c>
      <c r="D726">
        <v>201</v>
      </c>
      <c r="E726">
        <v>255</v>
      </c>
      <c r="F726">
        <v>255884</v>
      </c>
      <c r="G726">
        <v>0</v>
      </c>
      <c r="H726">
        <v>2558840</v>
      </c>
    </row>
    <row r="727" spans="3:8" ht="13.5">
      <c r="C727">
        <v>4023108887</v>
      </c>
      <c r="D727">
        <v>2</v>
      </c>
      <c r="E727">
        <v>41</v>
      </c>
      <c r="F727">
        <v>105158</v>
      </c>
      <c r="G727">
        <v>77322</v>
      </c>
      <c r="H727">
        <v>1128902</v>
      </c>
    </row>
    <row r="728" spans="3:8" ht="13.5">
      <c r="C728">
        <v>4023108888</v>
      </c>
      <c r="D728">
        <v>134</v>
      </c>
      <c r="E728">
        <v>201</v>
      </c>
      <c r="F728">
        <v>329778</v>
      </c>
      <c r="G728">
        <v>0</v>
      </c>
      <c r="H728">
        <v>3297780</v>
      </c>
    </row>
    <row r="729" spans="3:8" ht="13.5">
      <c r="C729">
        <v>4023108967</v>
      </c>
      <c r="D729">
        <v>1</v>
      </c>
      <c r="E729">
        <v>2</v>
      </c>
      <c r="F729">
        <v>7048</v>
      </c>
      <c r="G729">
        <v>2964</v>
      </c>
      <c r="H729">
        <v>73444</v>
      </c>
    </row>
    <row r="730" spans="3:8" ht="13.5">
      <c r="C730">
        <v>4023108968</v>
      </c>
      <c r="D730">
        <v>141</v>
      </c>
      <c r="E730">
        <v>206</v>
      </c>
      <c r="F730">
        <v>273227</v>
      </c>
      <c r="G730">
        <v>0</v>
      </c>
      <c r="H730">
        <v>2732270</v>
      </c>
    </row>
    <row r="731" spans="3:8" ht="13.5">
      <c r="C731">
        <v>4023109047</v>
      </c>
      <c r="D731">
        <v>2</v>
      </c>
      <c r="E731">
        <v>26</v>
      </c>
      <c r="F731">
        <v>63274</v>
      </c>
      <c r="G731">
        <v>36816</v>
      </c>
      <c r="H731">
        <v>669556</v>
      </c>
    </row>
    <row r="732" spans="3:8" ht="13.5">
      <c r="C732">
        <v>4023109048</v>
      </c>
      <c r="D732">
        <v>224</v>
      </c>
      <c r="E732">
        <v>346</v>
      </c>
      <c r="F732">
        <v>446213</v>
      </c>
      <c r="G732">
        <v>0</v>
      </c>
      <c r="H732">
        <v>4462130</v>
      </c>
    </row>
    <row r="733" spans="3:8" ht="13.5">
      <c r="C733">
        <v>4023109127</v>
      </c>
      <c r="D733">
        <v>3</v>
      </c>
      <c r="E733">
        <v>78</v>
      </c>
      <c r="F733">
        <v>173272</v>
      </c>
      <c r="G733">
        <v>165440</v>
      </c>
      <c r="H733">
        <v>1898160</v>
      </c>
    </row>
    <row r="734" spans="3:8" ht="13.5">
      <c r="C734">
        <v>4023109128</v>
      </c>
      <c r="D734">
        <v>185</v>
      </c>
      <c r="E734">
        <v>236</v>
      </c>
      <c r="F734">
        <v>282063</v>
      </c>
      <c r="G734">
        <v>0</v>
      </c>
      <c r="H734">
        <v>2820630</v>
      </c>
    </row>
    <row r="735" spans="3:8" ht="13.5">
      <c r="C735">
        <v>4023109207</v>
      </c>
      <c r="D735">
        <v>5</v>
      </c>
      <c r="E735">
        <v>76</v>
      </c>
      <c r="F735">
        <v>202113</v>
      </c>
      <c r="G735">
        <v>157238</v>
      </c>
      <c r="H735">
        <v>2178368</v>
      </c>
    </row>
    <row r="736" spans="3:8" ht="13.5">
      <c r="C736">
        <v>4023109208</v>
      </c>
      <c r="D736">
        <v>188</v>
      </c>
      <c r="E736">
        <v>285</v>
      </c>
      <c r="F736">
        <v>374713</v>
      </c>
      <c r="G736">
        <v>0</v>
      </c>
      <c r="H736">
        <v>3747130</v>
      </c>
    </row>
    <row r="737" spans="3:8" ht="13.5">
      <c r="C737">
        <v>4023199997</v>
      </c>
      <c r="D737">
        <v>58</v>
      </c>
      <c r="E737">
        <v>998</v>
      </c>
      <c r="F737">
        <v>3435836</v>
      </c>
      <c r="G737">
        <v>1890502</v>
      </c>
      <c r="H737">
        <v>36248862</v>
      </c>
    </row>
    <row r="738" spans="3:8" ht="13.5">
      <c r="C738">
        <v>4023199998</v>
      </c>
      <c r="D738">
        <v>5811</v>
      </c>
      <c r="E738">
        <v>8514</v>
      </c>
      <c r="F738">
        <v>10576464</v>
      </c>
      <c r="G738">
        <v>0</v>
      </c>
      <c r="H738">
        <v>105764640</v>
      </c>
    </row>
    <row r="739" spans="3:8" ht="13.5">
      <c r="C739">
        <v>4033100117</v>
      </c>
      <c r="D739">
        <v>15</v>
      </c>
      <c r="E739">
        <v>95</v>
      </c>
      <c r="F739">
        <v>247395</v>
      </c>
      <c r="G739">
        <v>146398</v>
      </c>
      <c r="H739">
        <v>2620348</v>
      </c>
    </row>
    <row r="740" spans="3:8" ht="13.5">
      <c r="C740">
        <v>4033100118</v>
      </c>
      <c r="D740">
        <v>1617</v>
      </c>
      <c r="E740">
        <v>2152</v>
      </c>
      <c r="F740">
        <v>1841582</v>
      </c>
      <c r="G740">
        <v>0</v>
      </c>
      <c r="H740">
        <v>18415820</v>
      </c>
    </row>
    <row r="741" spans="3:8" ht="13.5">
      <c r="C741">
        <v>4033100297</v>
      </c>
      <c r="D741">
        <v>12</v>
      </c>
      <c r="E741">
        <v>125</v>
      </c>
      <c r="F741">
        <v>379200</v>
      </c>
      <c r="G741">
        <v>244334</v>
      </c>
      <c r="H741">
        <v>4036334</v>
      </c>
    </row>
    <row r="742" spans="3:8" ht="13.5">
      <c r="C742">
        <v>4033100298</v>
      </c>
      <c r="D742">
        <v>1718</v>
      </c>
      <c r="E742">
        <v>2432</v>
      </c>
      <c r="F742">
        <v>2061777</v>
      </c>
      <c r="G742">
        <v>0</v>
      </c>
      <c r="H742">
        <v>20617770</v>
      </c>
    </row>
    <row r="743" spans="3:8" ht="13.5">
      <c r="C743">
        <v>4033100377</v>
      </c>
      <c r="D743">
        <v>2</v>
      </c>
      <c r="E743">
        <v>14</v>
      </c>
      <c r="F743">
        <v>50165</v>
      </c>
      <c r="G743">
        <v>24344</v>
      </c>
      <c r="H743">
        <v>525994</v>
      </c>
    </row>
    <row r="744" spans="3:8" ht="13.5">
      <c r="C744">
        <v>4033100378</v>
      </c>
      <c r="D744">
        <v>528</v>
      </c>
      <c r="E744">
        <v>732</v>
      </c>
      <c r="F744">
        <v>556569</v>
      </c>
      <c r="G744">
        <v>0</v>
      </c>
      <c r="H744">
        <v>5565690</v>
      </c>
    </row>
    <row r="745" spans="3:8" ht="13.5">
      <c r="C745">
        <v>4033100457</v>
      </c>
      <c r="D745">
        <v>4</v>
      </c>
      <c r="E745">
        <v>23</v>
      </c>
      <c r="F745">
        <v>71341</v>
      </c>
      <c r="G745">
        <v>36946</v>
      </c>
      <c r="H745">
        <v>750356</v>
      </c>
    </row>
    <row r="746" spans="3:8" ht="13.5">
      <c r="C746">
        <v>4033100458</v>
      </c>
      <c r="D746">
        <v>471</v>
      </c>
      <c r="E746">
        <v>788</v>
      </c>
      <c r="F746">
        <v>1133689</v>
      </c>
      <c r="G746">
        <v>0</v>
      </c>
      <c r="H746">
        <v>11336890</v>
      </c>
    </row>
    <row r="747" spans="3:8" ht="13.5">
      <c r="C747">
        <v>4033105247</v>
      </c>
      <c r="D747">
        <v>1</v>
      </c>
      <c r="E747">
        <v>2</v>
      </c>
      <c r="F747">
        <v>8268</v>
      </c>
      <c r="G747">
        <v>1920</v>
      </c>
      <c r="H747">
        <v>84600</v>
      </c>
    </row>
    <row r="748" spans="3:8" ht="13.5">
      <c r="C748">
        <v>4033105248</v>
      </c>
      <c r="D748">
        <v>133</v>
      </c>
      <c r="E748">
        <v>180</v>
      </c>
      <c r="F748">
        <v>234903</v>
      </c>
      <c r="G748">
        <v>0</v>
      </c>
      <c r="H748">
        <v>2349030</v>
      </c>
    </row>
    <row r="749" spans="3:8" ht="13.5">
      <c r="C749">
        <v>4033105818</v>
      </c>
      <c r="D749">
        <v>30</v>
      </c>
      <c r="E749">
        <v>36</v>
      </c>
      <c r="F749">
        <v>23035</v>
      </c>
      <c r="G749">
        <v>0</v>
      </c>
      <c r="H749">
        <v>230350</v>
      </c>
    </row>
    <row r="750" spans="3:8" ht="13.5">
      <c r="C750">
        <v>4033106157</v>
      </c>
      <c r="D750">
        <v>2</v>
      </c>
      <c r="E750">
        <v>40</v>
      </c>
      <c r="F750">
        <v>77515</v>
      </c>
      <c r="G750">
        <v>76880</v>
      </c>
      <c r="H750">
        <v>852030</v>
      </c>
    </row>
    <row r="751" spans="3:8" ht="13.5">
      <c r="C751">
        <v>4033106158</v>
      </c>
      <c r="D751">
        <v>99</v>
      </c>
      <c r="E751">
        <v>126</v>
      </c>
      <c r="F751">
        <v>154817</v>
      </c>
      <c r="G751">
        <v>0</v>
      </c>
      <c r="H751">
        <v>1548170</v>
      </c>
    </row>
    <row r="752" spans="3:8" ht="13.5">
      <c r="C752">
        <v>4033106808</v>
      </c>
      <c r="D752">
        <v>78</v>
      </c>
      <c r="E752">
        <v>127</v>
      </c>
      <c r="F752">
        <v>80884</v>
      </c>
      <c r="G752">
        <v>0</v>
      </c>
      <c r="H752">
        <v>808840</v>
      </c>
    </row>
    <row r="753" spans="3:8" ht="13.5">
      <c r="C753">
        <v>4033107718</v>
      </c>
      <c r="D753">
        <v>61</v>
      </c>
      <c r="E753">
        <v>80</v>
      </c>
      <c r="F753">
        <v>47810</v>
      </c>
      <c r="G753">
        <v>0</v>
      </c>
      <c r="H753">
        <v>478100</v>
      </c>
    </row>
    <row r="754" spans="3:8" ht="13.5">
      <c r="C754">
        <v>4033108217</v>
      </c>
      <c r="D754">
        <v>3</v>
      </c>
      <c r="E754">
        <v>7</v>
      </c>
      <c r="F754">
        <v>25178</v>
      </c>
      <c r="G754">
        <v>4144</v>
      </c>
      <c r="H754">
        <v>255924</v>
      </c>
    </row>
    <row r="755" spans="3:8" ht="13.5">
      <c r="C755">
        <v>4033108218</v>
      </c>
      <c r="D755">
        <v>57</v>
      </c>
      <c r="E755">
        <v>81</v>
      </c>
      <c r="F755">
        <v>65398</v>
      </c>
      <c r="G755">
        <v>0</v>
      </c>
      <c r="H755">
        <v>653980</v>
      </c>
    </row>
    <row r="756" spans="3:8" ht="13.5">
      <c r="C756">
        <v>4033108398</v>
      </c>
      <c r="D756">
        <v>46</v>
      </c>
      <c r="E756">
        <v>58</v>
      </c>
      <c r="F756">
        <v>49720</v>
      </c>
      <c r="G756">
        <v>0</v>
      </c>
      <c r="H756">
        <v>497200</v>
      </c>
    </row>
    <row r="757" spans="3:8" ht="13.5">
      <c r="C757">
        <v>4033108478</v>
      </c>
      <c r="D757">
        <v>34</v>
      </c>
      <c r="E757">
        <v>37</v>
      </c>
      <c r="F757">
        <v>26397</v>
      </c>
      <c r="G757">
        <v>0</v>
      </c>
      <c r="H757">
        <v>263970</v>
      </c>
    </row>
    <row r="758" spans="3:8" ht="13.5">
      <c r="C758">
        <v>4033108627</v>
      </c>
      <c r="D758">
        <v>1</v>
      </c>
      <c r="E758">
        <v>31</v>
      </c>
      <c r="F758">
        <v>105005</v>
      </c>
      <c r="G758">
        <v>61070</v>
      </c>
      <c r="H758">
        <v>1111120</v>
      </c>
    </row>
    <row r="759" spans="3:8" ht="13.5">
      <c r="C759">
        <v>4033108628</v>
      </c>
      <c r="D759">
        <v>224</v>
      </c>
      <c r="E759">
        <v>341</v>
      </c>
      <c r="F759">
        <v>237665</v>
      </c>
      <c r="G759">
        <v>0</v>
      </c>
      <c r="H759">
        <v>2376650</v>
      </c>
    </row>
    <row r="760" spans="3:8" ht="13.5">
      <c r="C760">
        <v>4033108708</v>
      </c>
      <c r="D760">
        <v>194</v>
      </c>
      <c r="E760">
        <v>261</v>
      </c>
      <c r="F760">
        <v>187678</v>
      </c>
      <c r="G760">
        <v>0</v>
      </c>
      <c r="H760">
        <v>1876780</v>
      </c>
    </row>
    <row r="761" spans="3:8" ht="13.5">
      <c r="C761">
        <v>4033108888</v>
      </c>
      <c r="D761">
        <v>187</v>
      </c>
      <c r="E761">
        <v>243</v>
      </c>
      <c r="F761">
        <v>209744</v>
      </c>
      <c r="G761">
        <v>0</v>
      </c>
      <c r="H761">
        <v>2097440</v>
      </c>
    </row>
    <row r="762" spans="3:8" ht="13.5">
      <c r="C762">
        <v>4033108967</v>
      </c>
      <c r="D762">
        <v>1</v>
      </c>
      <c r="E762">
        <v>17</v>
      </c>
      <c r="F762">
        <v>23036</v>
      </c>
      <c r="G762">
        <v>21820</v>
      </c>
      <c r="H762">
        <v>252180</v>
      </c>
    </row>
    <row r="763" spans="3:8" ht="13.5">
      <c r="C763">
        <v>4033108968</v>
      </c>
      <c r="D763">
        <v>159</v>
      </c>
      <c r="E763">
        <v>222</v>
      </c>
      <c r="F763">
        <v>143547</v>
      </c>
      <c r="G763">
        <v>0</v>
      </c>
      <c r="H763">
        <v>1435470</v>
      </c>
    </row>
    <row r="764" spans="3:8" ht="13.5">
      <c r="C764">
        <v>4033109048</v>
      </c>
      <c r="D764">
        <v>232</v>
      </c>
      <c r="E764">
        <v>318</v>
      </c>
      <c r="F764">
        <v>235870</v>
      </c>
      <c r="G764">
        <v>0</v>
      </c>
      <c r="H764">
        <v>2358700</v>
      </c>
    </row>
    <row r="765" spans="3:8" ht="13.5">
      <c r="C765">
        <v>4033109128</v>
      </c>
      <c r="D765">
        <v>162</v>
      </c>
      <c r="E765">
        <v>207</v>
      </c>
      <c r="F765">
        <v>149986</v>
      </c>
      <c r="G765">
        <v>0</v>
      </c>
      <c r="H765">
        <v>1499860</v>
      </c>
    </row>
    <row r="766" spans="3:8" ht="13.5">
      <c r="C766">
        <v>4033109208</v>
      </c>
      <c r="D766">
        <v>186</v>
      </c>
      <c r="E766">
        <v>311</v>
      </c>
      <c r="F766">
        <v>277028</v>
      </c>
      <c r="G766">
        <v>0</v>
      </c>
      <c r="H766">
        <v>2770280</v>
      </c>
    </row>
    <row r="767" spans="3:8" ht="13.5">
      <c r="C767">
        <v>4033199997</v>
      </c>
      <c r="D767">
        <v>41</v>
      </c>
      <c r="E767">
        <v>354</v>
      </c>
      <c r="F767">
        <v>987103</v>
      </c>
      <c r="G767">
        <v>617856</v>
      </c>
      <c r="H767">
        <v>10488886</v>
      </c>
    </row>
    <row r="768" spans="3:8" ht="13.5">
      <c r="C768">
        <v>4033199998</v>
      </c>
      <c r="D768">
        <v>6216</v>
      </c>
      <c r="E768">
        <v>8732</v>
      </c>
      <c r="F768">
        <v>7718099</v>
      </c>
      <c r="G768">
        <v>0</v>
      </c>
      <c r="H768">
        <v>77180990</v>
      </c>
    </row>
    <row r="769" spans="3:8" ht="13.5">
      <c r="C769">
        <v>4993100117</v>
      </c>
      <c r="D769">
        <v>29</v>
      </c>
      <c r="E769">
        <v>393</v>
      </c>
      <c r="F769">
        <v>1149288</v>
      </c>
      <c r="G769">
        <v>638332</v>
      </c>
      <c r="H769">
        <v>12131212</v>
      </c>
    </row>
    <row r="770" spans="3:8" ht="13.5">
      <c r="C770">
        <v>4993100118</v>
      </c>
      <c r="D770">
        <v>3614</v>
      </c>
      <c r="E770">
        <v>4944</v>
      </c>
      <c r="F770">
        <v>5136178</v>
      </c>
      <c r="G770">
        <v>0</v>
      </c>
      <c r="H770">
        <v>51361780</v>
      </c>
    </row>
    <row r="771" spans="3:8" ht="13.5">
      <c r="C771">
        <v>4993100297</v>
      </c>
      <c r="D771">
        <v>30</v>
      </c>
      <c r="E771">
        <v>407</v>
      </c>
      <c r="F771">
        <v>1121066</v>
      </c>
      <c r="G771">
        <v>786080</v>
      </c>
      <c r="H771">
        <v>11996740</v>
      </c>
    </row>
    <row r="772" spans="3:8" ht="13.5">
      <c r="C772">
        <v>4993100298</v>
      </c>
      <c r="D772">
        <v>3228</v>
      </c>
      <c r="E772">
        <v>4636</v>
      </c>
      <c r="F772">
        <v>4598132</v>
      </c>
      <c r="G772">
        <v>0</v>
      </c>
      <c r="H772">
        <v>45981320</v>
      </c>
    </row>
    <row r="773" spans="3:8" ht="13.5">
      <c r="C773">
        <v>4993100377</v>
      </c>
      <c r="D773">
        <v>9</v>
      </c>
      <c r="E773">
        <v>122</v>
      </c>
      <c r="F773">
        <v>320616</v>
      </c>
      <c r="G773">
        <v>247750</v>
      </c>
      <c r="H773">
        <v>3453910</v>
      </c>
    </row>
    <row r="774" spans="3:8" ht="13.5">
      <c r="C774">
        <v>4993100378</v>
      </c>
      <c r="D774">
        <v>1089</v>
      </c>
      <c r="E774">
        <v>1579</v>
      </c>
      <c r="F774">
        <v>1570693</v>
      </c>
      <c r="G774">
        <v>0</v>
      </c>
      <c r="H774">
        <v>15706930</v>
      </c>
    </row>
    <row r="775" spans="3:8" ht="13.5">
      <c r="C775">
        <v>4993100457</v>
      </c>
      <c r="D775">
        <v>7</v>
      </c>
      <c r="E775">
        <v>82</v>
      </c>
      <c r="F775">
        <v>331039</v>
      </c>
      <c r="G775">
        <v>151070</v>
      </c>
      <c r="H775">
        <v>3461460</v>
      </c>
    </row>
    <row r="776" spans="3:8" ht="13.5">
      <c r="C776">
        <v>4993100458</v>
      </c>
      <c r="D776">
        <v>952</v>
      </c>
      <c r="E776">
        <v>1594</v>
      </c>
      <c r="F776">
        <v>2160170</v>
      </c>
      <c r="G776">
        <v>0</v>
      </c>
      <c r="H776">
        <v>21601700</v>
      </c>
    </row>
    <row r="777" spans="3:8" ht="13.5">
      <c r="C777">
        <v>4993105247</v>
      </c>
      <c r="D777">
        <v>1</v>
      </c>
      <c r="E777">
        <v>2</v>
      </c>
      <c r="F777">
        <v>8268</v>
      </c>
      <c r="G777">
        <v>1920</v>
      </c>
      <c r="H777">
        <v>84600</v>
      </c>
    </row>
    <row r="778" spans="3:8" ht="13.5">
      <c r="C778">
        <v>4993105248</v>
      </c>
      <c r="D778">
        <v>251</v>
      </c>
      <c r="E778">
        <v>344</v>
      </c>
      <c r="F778">
        <v>500923</v>
      </c>
      <c r="G778">
        <v>0</v>
      </c>
      <c r="H778">
        <v>5009230</v>
      </c>
    </row>
    <row r="779" spans="3:8" ht="13.5">
      <c r="C779">
        <v>4993105818</v>
      </c>
      <c r="D779">
        <v>68</v>
      </c>
      <c r="E779">
        <v>90</v>
      </c>
      <c r="F779">
        <v>77605</v>
      </c>
      <c r="G779">
        <v>0</v>
      </c>
      <c r="H779">
        <v>776050</v>
      </c>
    </row>
    <row r="780" spans="3:8" ht="13.5">
      <c r="C780">
        <v>4993106157</v>
      </c>
      <c r="D780">
        <v>3</v>
      </c>
      <c r="E780">
        <v>60</v>
      </c>
      <c r="F780">
        <v>729659</v>
      </c>
      <c r="G780">
        <v>116976</v>
      </c>
      <c r="H780">
        <v>7413566</v>
      </c>
    </row>
    <row r="781" spans="3:8" ht="13.5">
      <c r="C781">
        <v>4993106158</v>
      </c>
      <c r="D781">
        <v>188</v>
      </c>
      <c r="E781">
        <v>267</v>
      </c>
      <c r="F781">
        <v>340412</v>
      </c>
      <c r="G781">
        <v>0</v>
      </c>
      <c r="H781">
        <v>3404120</v>
      </c>
    </row>
    <row r="782" spans="3:8" ht="13.5">
      <c r="C782">
        <v>4993106807</v>
      </c>
      <c r="D782">
        <v>1</v>
      </c>
      <c r="E782">
        <v>4</v>
      </c>
      <c r="F782">
        <v>8495</v>
      </c>
      <c r="G782">
        <v>8076</v>
      </c>
      <c r="H782">
        <v>93026</v>
      </c>
    </row>
    <row r="783" spans="3:8" ht="13.5">
      <c r="C783">
        <v>4993106808</v>
      </c>
      <c r="D783">
        <v>173</v>
      </c>
      <c r="E783">
        <v>291</v>
      </c>
      <c r="F783">
        <v>418358</v>
      </c>
      <c r="G783">
        <v>0</v>
      </c>
      <c r="H783">
        <v>4183580</v>
      </c>
    </row>
    <row r="784" spans="3:8" ht="13.5">
      <c r="C784">
        <v>4993107718</v>
      </c>
      <c r="D784">
        <v>95</v>
      </c>
      <c r="E784">
        <v>130</v>
      </c>
      <c r="F784">
        <v>117485</v>
      </c>
      <c r="G784">
        <v>0</v>
      </c>
      <c r="H784">
        <v>1174850</v>
      </c>
    </row>
    <row r="785" spans="3:8" ht="13.5">
      <c r="C785">
        <v>4993108217</v>
      </c>
      <c r="D785">
        <v>3</v>
      </c>
      <c r="E785">
        <v>7</v>
      </c>
      <c r="F785">
        <v>25178</v>
      </c>
      <c r="G785">
        <v>4144</v>
      </c>
      <c r="H785">
        <v>255924</v>
      </c>
    </row>
    <row r="786" spans="3:8" ht="13.5">
      <c r="C786">
        <v>4993108218</v>
      </c>
      <c r="D786">
        <v>122</v>
      </c>
      <c r="E786">
        <v>169</v>
      </c>
      <c r="F786">
        <v>159273</v>
      </c>
      <c r="G786">
        <v>0</v>
      </c>
      <c r="H786">
        <v>1592730</v>
      </c>
    </row>
    <row r="787" spans="3:8" ht="13.5">
      <c r="C787">
        <v>4993108397</v>
      </c>
      <c r="D787">
        <v>2</v>
      </c>
      <c r="E787">
        <v>48</v>
      </c>
      <c r="F787">
        <v>98888</v>
      </c>
      <c r="G787">
        <v>102522</v>
      </c>
      <c r="H787">
        <v>1091402</v>
      </c>
    </row>
    <row r="788" spans="3:8" ht="13.5">
      <c r="C788">
        <v>4993108398</v>
      </c>
      <c r="D788">
        <v>80</v>
      </c>
      <c r="E788">
        <v>97</v>
      </c>
      <c r="F788">
        <v>101115</v>
      </c>
      <c r="G788">
        <v>0</v>
      </c>
      <c r="H788">
        <v>1011150</v>
      </c>
    </row>
    <row r="789" spans="3:8" ht="13.5">
      <c r="C789">
        <v>4993108477</v>
      </c>
      <c r="D789">
        <v>1</v>
      </c>
      <c r="E789">
        <v>17</v>
      </c>
      <c r="F789">
        <v>64110</v>
      </c>
      <c r="G789">
        <v>32936</v>
      </c>
      <c r="H789">
        <v>674036</v>
      </c>
    </row>
    <row r="790" spans="3:8" ht="13.5">
      <c r="C790">
        <v>4993108478</v>
      </c>
      <c r="D790">
        <v>81</v>
      </c>
      <c r="E790">
        <v>97</v>
      </c>
      <c r="F790">
        <v>91191</v>
      </c>
      <c r="G790">
        <v>0</v>
      </c>
      <c r="H790">
        <v>911910</v>
      </c>
    </row>
    <row r="791" spans="3:8" ht="13.5">
      <c r="C791">
        <v>4993108627</v>
      </c>
      <c r="D791">
        <v>1</v>
      </c>
      <c r="E791">
        <v>31</v>
      </c>
      <c r="F791">
        <v>105005</v>
      </c>
      <c r="G791">
        <v>61070</v>
      </c>
      <c r="H791">
        <v>1111120</v>
      </c>
    </row>
    <row r="792" spans="3:8" ht="13.5">
      <c r="C792">
        <v>4993108628</v>
      </c>
      <c r="D792">
        <v>465</v>
      </c>
      <c r="E792">
        <v>681</v>
      </c>
      <c r="F792">
        <v>561131</v>
      </c>
      <c r="G792">
        <v>0</v>
      </c>
      <c r="H792">
        <v>5611310</v>
      </c>
    </row>
    <row r="793" spans="3:8" ht="13.5">
      <c r="C793">
        <v>4993108707</v>
      </c>
      <c r="D793">
        <v>1</v>
      </c>
      <c r="E793">
        <v>17</v>
      </c>
      <c r="F793">
        <v>51330</v>
      </c>
      <c r="G793">
        <v>35800</v>
      </c>
      <c r="H793">
        <v>549100</v>
      </c>
    </row>
    <row r="794" spans="3:8" ht="13.5">
      <c r="C794">
        <v>4993108708</v>
      </c>
      <c r="D794">
        <v>419</v>
      </c>
      <c r="E794">
        <v>544</v>
      </c>
      <c r="F794">
        <v>479925</v>
      </c>
      <c r="G794">
        <v>0</v>
      </c>
      <c r="H794">
        <v>4799250</v>
      </c>
    </row>
    <row r="795" spans="3:8" ht="13.5">
      <c r="C795">
        <v>4993108887</v>
      </c>
      <c r="D795">
        <v>2</v>
      </c>
      <c r="E795">
        <v>41</v>
      </c>
      <c r="F795">
        <v>105158</v>
      </c>
      <c r="G795">
        <v>77322</v>
      </c>
      <c r="H795">
        <v>1128902</v>
      </c>
    </row>
    <row r="796" spans="3:8" ht="13.5">
      <c r="C796">
        <v>4993108888</v>
      </c>
      <c r="D796">
        <v>330</v>
      </c>
      <c r="E796">
        <v>458</v>
      </c>
      <c r="F796">
        <v>549173</v>
      </c>
      <c r="G796">
        <v>0</v>
      </c>
      <c r="H796">
        <v>5491730</v>
      </c>
    </row>
    <row r="797" spans="3:8" ht="13.5">
      <c r="C797">
        <v>4993108967</v>
      </c>
      <c r="D797">
        <v>2</v>
      </c>
      <c r="E797">
        <v>19</v>
      </c>
      <c r="F797">
        <v>30084</v>
      </c>
      <c r="G797">
        <v>24784</v>
      </c>
      <c r="H797">
        <v>325624</v>
      </c>
    </row>
    <row r="798" spans="3:8" ht="13.5">
      <c r="C798">
        <v>4993108968</v>
      </c>
      <c r="D798">
        <v>314</v>
      </c>
      <c r="E798">
        <v>454</v>
      </c>
      <c r="F798">
        <v>435153</v>
      </c>
      <c r="G798">
        <v>0</v>
      </c>
      <c r="H798">
        <v>4351530</v>
      </c>
    </row>
    <row r="799" spans="3:8" ht="13.5">
      <c r="C799">
        <v>4993109047</v>
      </c>
      <c r="D799">
        <v>2</v>
      </c>
      <c r="E799">
        <v>26</v>
      </c>
      <c r="F799">
        <v>63274</v>
      </c>
      <c r="G799">
        <v>36816</v>
      </c>
      <c r="H799">
        <v>669556</v>
      </c>
    </row>
    <row r="800" spans="3:8" ht="13.5">
      <c r="C800">
        <v>4993109048</v>
      </c>
      <c r="D800">
        <v>485</v>
      </c>
      <c r="E800">
        <v>704</v>
      </c>
      <c r="F800">
        <v>721892</v>
      </c>
      <c r="G800">
        <v>0</v>
      </c>
      <c r="H800">
        <v>7218920</v>
      </c>
    </row>
    <row r="801" spans="3:8" ht="13.5">
      <c r="C801">
        <v>4993109127</v>
      </c>
      <c r="D801">
        <v>3</v>
      </c>
      <c r="E801">
        <v>78</v>
      </c>
      <c r="F801">
        <v>173272</v>
      </c>
      <c r="G801">
        <v>165440</v>
      </c>
      <c r="H801">
        <v>1898160</v>
      </c>
    </row>
    <row r="802" spans="3:8" ht="13.5">
      <c r="C802">
        <v>4993109128</v>
      </c>
      <c r="D802">
        <v>369</v>
      </c>
      <c r="E802">
        <v>472</v>
      </c>
      <c r="F802">
        <v>455861</v>
      </c>
      <c r="G802">
        <v>0</v>
      </c>
      <c r="H802">
        <v>4558610</v>
      </c>
    </row>
    <row r="803" spans="3:8" ht="13.5">
      <c r="C803">
        <v>4993109207</v>
      </c>
      <c r="D803">
        <v>6</v>
      </c>
      <c r="E803">
        <v>102</v>
      </c>
      <c r="F803">
        <v>269104</v>
      </c>
      <c r="G803">
        <v>200118</v>
      </c>
      <c r="H803">
        <v>2891158</v>
      </c>
    </row>
    <row r="804" spans="3:8" ht="13.5">
      <c r="C804">
        <v>4993109208</v>
      </c>
      <c r="D804">
        <v>390</v>
      </c>
      <c r="E804">
        <v>616</v>
      </c>
      <c r="F804">
        <v>676852</v>
      </c>
      <c r="G804">
        <v>0</v>
      </c>
      <c r="H804">
        <v>6768520</v>
      </c>
    </row>
    <row r="805" spans="3:8" ht="13.5">
      <c r="C805">
        <v>4993190107</v>
      </c>
      <c r="D805">
        <v>75</v>
      </c>
      <c r="E805">
        <v>1004</v>
      </c>
      <c r="F805">
        <v>2922009</v>
      </c>
      <c r="G805">
        <v>1823232</v>
      </c>
      <c r="H805">
        <v>31043322</v>
      </c>
    </row>
    <row r="806" spans="3:8" ht="13.5">
      <c r="C806">
        <v>4993190108</v>
      </c>
      <c r="D806">
        <v>8883</v>
      </c>
      <c r="E806">
        <v>12753</v>
      </c>
      <c r="F806">
        <v>13465173</v>
      </c>
      <c r="G806">
        <v>0</v>
      </c>
      <c r="H806">
        <v>134651730</v>
      </c>
    </row>
    <row r="807" spans="3:8" ht="13.5">
      <c r="C807">
        <v>4993190117</v>
      </c>
      <c r="D807">
        <v>1</v>
      </c>
      <c r="E807">
        <v>2</v>
      </c>
      <c r="F807">
        <v>8268</v>
      </c>
      <c r="G807">
        <v>1920</v>
      </c>
      <c r="H807">
        <v>84600</v>
      </c>
    </row>
    <row r="808" spans="3:8" ht="13.5">
      <c r="C808">
        <v>4993190118</v>
      </c>
      <c r="D808">
        <v>251</v>
      </c>
      <c r="E808">
        <v>344</v>
      </c>
      <c r="F808">
        <v>500923</v>
      </c>
      <c r="G808">
        <v>0</v>
      </c>
      <c r="H808">
        <v>5009230</v>
      </c>
    </row>
    <row r="809" spans="3:8" ht="13.5">
      <c r="C809">
        <v>4993190127</v>
      </c>
      <c r="D809">
        <v>6</v>
      </c>
      <c r="E809">
        <v>138</v>
      </c>
      <c r="F809">
        <v>902931</v>
      </c>
      <c r="G809">
        <v>282416</v>
      </c>
      <c r="H809">
        <v>9311726</v>
      </c>
    </row>
    <row r="810" spans="3:8" ht="13.5">
      <c r="C810">
        <v>4993190128</v>
      </c>
      <c r="D810">
        <v>625</v>
      </c>
      <c r="E810">
        <v>829</v>
      </c>
      <c r="F810">
        <v>873878</v>
      </c>
      <c r="G810">
        <v>0</v>
      </c>
      <c r="H810">
        <v>8738780</v>
      </c>
    </row>
    <row r="811" spans="3:8" ht="13.5">
      <c r="C811">
        <v>4993190137</v>
      </c>
      <c r="D811">
        <v>9</v>
      </c>
      <c r="E811">
        <v>154</v>
      </c>
      <c r="F811">
        <v>433934</v>
      </c>
      <c r="G811">
        <v>305064</v>
      </c>
      <c r="H811">
        <v>4644404</v>
      </c>
    </row>
    <row r="812" spans="3:8" ht="13.5">
      <c r="C812">
        <v>4993190138</v>
      </c>
      <c r="D812">
        <v>1447</v>
      </c>
      <c r="E812">
        <v>2132</v>
      </c>
      <c r="F812">
        <v>2136266</v>
      </c>
      <c r="G812">
        <v>0</v>
      </c>
      <c r="H812">
        <v>21362660</v>
      </c>
    </row>
    <row r="813" spans="3:8" ht="13.5">
      <c r="C813">
        <v>4993190147</v>
      </c>
      <c r="D813">
        <v>6</v>
      </c>
      <c r="E813">
        <v>86</v>
      </c>
      <c r="F813">
        <v>198516</v>
      </c>
      <c r="G813">
        <v>138922</v>
      </c>
      <c r="H813">
        <v>2124082</v>
      </c>
    </row>
    <row r="814" spans="3:8" ht="13.5">
      <c r="C814">
        <v>4993190148</v>
      </c>
      <c r="D814">
        <v>1224</v>
      </c>
      <c r="E814">
        <v>1746</v>
      </c>
      <c r="F814">
        <v>1823703</v>
      </c>
      <c r="G814">
        <v>0</v>
      </c>
      <c r="H814">
        <v>18237030</v>
      </c>
    </row>
    <row r="815" spans="3:8" ht="13.5">
      <c r="C815">
        <v>4993190157</v>
      </c>
      <c r="D815">
        <v>6</v>
      </c>
      <c r="E815">
        <v>72</v>
      </c>
      <c r="F815">
        <v>188176</v>
      </c>
      <c r="G815">
        <v>139602</v>
      </c>
      <c r="H815">
        <v>2021362</v>
      </c>
    </row>
    <row r="816" spans="3:8" ht="13.5">
      <c r="C816">
        <v>4993190158</v>
      </c>
      <c r="D816">
        <v>283</v>
      </c>
      <c r="E816">
        <v>363</v>
      </c>
      <c r="F816">
        <v>351579</v>
      </c>
      <c r="G816">
        <v>0</v>
      </c>
      <c r="H816">
        <v>3515790</v>
      </c>
    </row>
    <row r="817" spans="3:8" ht="13.5">
      <c r="C817">
        <v>4993199997</v>
      </c>
      <c r="D817">
        <v>103</v>
      </c>
      <c r="E817">
        <v>1456</v>
      </c>
      <c r="F817">
        <v>4653834</v>
      </c>
      <c r="G817">
        <v>2691156</v>
      </c>
      <c r="H817">
        <v>49229496</v>
      </c>
    </row>
    <row r="818" spans="3:8" ht="13.5">
      <c r="C818">
        <v>4993199998</v>
      </c>
      <c r="D818">
        <v>12713</v>
      </c>
      <c r="E818">
        <v>18167</v>
      </c>
      <c r="F818">
        <v>19151522</v>
      </c>
      <c r="G818">
        <v>0</v>
      </c>
      <c r="H818">
        <v>191515220</v>
      </c>
    </row>
    <row r="819" spans="3:8" ht="13.5">
      <c r="C819">
        <v>5013100117</v>
      </c>
      <c r="D819">
        <v>5</v>
      </c>
      <c r="E819">
        <v>155</v>
      </c>
      <c r="F819">
        <v>227338</v>
      </c>
      <c r="G819">
        <v>304046</v>
      </c>
      <c r="H819">
        <v>2577426</v>
      </c>
    </row>
    <row r="820" spans="3:8" ht="13.5">
      <c r="C820">
        <v>5013100118</v>
      </c>
      <c r="D820">
        <v>2</v>
      </c>
      <c r="E820">
        <v>3</v>
      </c>
      <c r="F820">
        <v>4303</v>
      </c>
      <c r="G820">
        <v>0</v>
      </c>
      <c r="H820">
        <v>43030</v>
      </c>
    </row>
    <row r="821" spans="3:8" ht="13.5">
      <c r="C821">
        <v>5013100297</v>
      </c>
      <c r="D821">
        <v>6</v>
      </c>
      <c r="E821">
        <v>186</v>
      </c>
      <c r="F821">
        <v>241524</v>
      </c>
      <c r="G821">
        <v>370582</v>
      </c>
      <c r="H821">
        <v>2785822</v>
      </c>
    </row>
    <row r="822" spans="3:8" ht="13.5">
      <c r="C822">
        <v>5013100298</v>
      </c>
      <c r="D822">
        <v>6</v>
      </c>
      <c r="E822">
        <v>26</v>
      </c>
      <c r="F822">
        <v>8393</v>
      </c>
      <c r="G822">
        <v>0</v>
      </c>
      <c r="H822">
        <v>83930</v>
      </c>
    </row>
    <row r="823" spans="3:8" ht="13.5">
      <c r="C823">
        <v>5013100377</v>
      </c>
      <c r="D823">
        <v>1</v>
      </c>
      <c r="E823">
        <v>24</v>
      </c>
      <c r="F823">
        <v>34089</v>
      </c>
      <c r="G823">
        <v>46000</v>
      </c>
      <c r="H823">
        <v>386890</v>
      </c>
    </row>
    <row r="824" spans="3:8" ht="13.5">
      <c r="C824">
        <v>5013100458</v>
      </c>
      <c r="D824">
        <v>5</v>
      </c>
      <c r="E824">
        <v>14</v>
      </c>
      <c r="F824">
        <v>12682</v>
      </c>
      <c r="G824">
        <v>0</v>
      </c>
      <c r="H824">
        <v>126820</v>
      </c>
    </row>
    <row r="825" spans="3:8" ht="13.5">
      <c r="C825">
        <v>5013105247</v>
      </c>
      <c r="D825">
        <v>1</v>
      </c>
      <c r="E825">
        <v>31</v>
      </c>
      <c r="F825">
        <v>38901</v>
      </c>
      <c r="G825">
        <v>61070</v>
      </c>
      <c r="H825">
        <v>450080</v>
      </c>
    </row>
    <row r="826" spans="3:8" ht="13.5">
      <c r="C826">
        <v>5013105817</v>
      </c>
      <c r="D826">
        <v>1</v>
      </c>
      <c r="E826">
        <v>23</v>
      </c>
      <c r="F826">
        <v>31621</v>
      </c>
      <c r="G826">
        <v>44670</v>
      </c>
      <c r="H826">
        <v>360880</v>
      </c>
    </row>
    <row r="827" spans="3:8" ht="13.5">
      <c r="C827">
        <v>5013106157</v>
      </c>
      <c r="D827">
        <v>1</v>
      </c>
      <c r="E827">
        <v>31</v>
      </c>
      <c r="F827">
        <v>51697</v>
      </c>
      <c r="G827">
        <v>59520</v>
      </c>
      <c r="H827">
        <v>576490</v>
      </c>
    </row>
    <row r="828" spans="3:8" ht="13.5">
      <c r="C828">
        <v>5013106158</v>
      </c>
      <c r="D828">
        <v>1</v>
      </c>
      <c r="E828">
        <v>1</v>
      </c>
      <c r="F828">
        <v>189</v>
      </c>
      <c r="G828">
        <v>0</v>
      </c>
      <c r="H828">
        <v>1890</v>
      </c>
    </row>
    <row r="829" spans="3:8" ht="13.5">
      <c r="C829">
        <v>5013106808</v>
      </c>
      <c r="D829">
        <v>2</v>
      </c>
      <c r="E829">
        <v>2</v>
      </c>
      <c r="F829">
        <v>638</v>
      </c>
      <c r="G829">
        <v>0</v>
      </c>
      <c r="H829">
        <v>6380</v>
      </c>
    </row>
    <row r="830" spans="3:8" ht="13.5">
      <c r="C830">
        <v>5013108218</v>
      </c>
      <c r="D830">
        <v>1</v>
      </c>
      <c r="E830">
        <v>2</v>
      </c>
      <c r="F830">
        <v>1184</v>
      </c>
      <c r="G830">
        <v>0</v>
      </c>
      <c r="H830">
        <v>11840</v>
      </c>
    </row>
    <row r="831" spans="3:8" ht="13.5">
      <c r="C831">
        <v>5013108627</v>
      </c>
      <c r="D831">
        <v>1</v>
      </c>
      <c r="E831">
        <v>31</v>
      </c>
      <c r="F831">
        <v>36381</v>
      </c>
      <c r="G831">
        <v>61070</v>
      </c>
      <c r="H831">
        <v>424880</v>
      </c>
    </row>
    <row r="832" spans="3:8" ht="13.5">
      <c r="C832">
        <v>5013108628</v>
      </c>
      <c r="D832">
        <v>1</v>
      </c>
      <c r="E832">
        <v>1</v>
      </c>
      <c r="F832">
        <v>1625</v>
      </c>
      <c r="G832">
        <v>0</v>
      </c>
      <c r="H832">
        <v>16250</v>
      </c>
    </row>
    <row r="833" spans="3:8" ht="13.5">
      <c r="C833">
        <v>5013108887</v>
      </c>
      <c r="D833">
        <v>1</v>
      </c>
      <c r="E833">
        <v>31</v>
      </c>
      <c r="F833">
        <v>36301</v>
      </c>
      <c r="G833">
        <v>59520</v>
      </c>
      <c r="H833">
        <v>422530</v>
      </c>
    </row>
    <row r="834" spans="3:8" ht="13.5">
      <c r="C834">
        <v>5013108967</v>
      </c>
      <c r="D834">
        <v>2</v>
      </c>
      <c r="E834">
        <v>62</v>
      </c>
      <c r="F834">
        <v>73242</v>
      </c>
      <c r="G834">
        <v>122140</v>
      </c>
      <c r="H834">
        <v>854560</v>
      </c>
    </row>
    <row r="835" spans="3:8" ht="13.5">
      <c r="C835">
        <v>5013109048</v>
      </c>
      <c r="D835">
        <v>1</v>
      </c>
      <c r="E835">
        <v>3</v>
      </c>
      <c r="F835">
        <v>5427</v>
      </c>
      <c r="G835">
        <v>0</v>
      </c>
      <c r="H835">
        <v>54270</v>
      </c>
    </row>
    <row r="836" spans="3:8" ht="13.5">
      <c r="C836">
        <v>5013109127</v>
      </c>
      <c r="D836">
        <v>1</v>
      </c>
      <c r="E836">
        <v>31</v>
      </c>
      <c r="F836">
        <v>38266</v>
      </c>
      <c r="G836">
        <v>57180</v>
      </c>
      <c r="H836">
        <v>439840</v>
      </c>
    </row>
    <row r="837" spans="3:8" ht="13.5">
      <c r="C837">
        <v>5013109207</v>
      </c>
      <c r="D837">
        <v>2</v>
      </c>
      <c r="E837">
        <v>33</v>
      </c>
      <c r="F837">
        <v>64073</v>
      </c>
      <c r="G837">
        <v>68898</v>
      </c>
      <c r="H837">
        <v>709628</v>
      </c>
    </row>
    <row r="838" spans="3:8" ht="13.5">
      <c r="C838">
        <v>5013109208</v>
      </c>
      <c r="D838">
        <v>2</v>
      </c>
      <c r="E838">
        <v>2</v>
      </c>
      <c r="F838">
        <v>2279</v>
      </c>
      <c r="G838">
        <v>0</v>
      </c>
      <c r="H838">
        <v>22790</v>
      </c>
    </row>
    <row r="839" spans="3:8" ht="13.5">
      <c r="C839">
        <v>5013199997</v>
      </c>
      <c r="D839">
        <v>22</v>
      </c>
      <c r="E839">
        <v>638</v>
      </c>
      <c r="F839">
        <v>873433</v>
      </c>
      <c r="G839">
        <v>1254696</v>
      </c>
      <c r="H839">
        <v>9989026</v>
      </c>
    </row>
    <row r="840" spans="3:8" ht="13.5">
      <c r="C840">
        <v>5013199998</v>
      </c>
      <c r="D840">
        <v>21</v>
      </c>
      <c r="E840">
        <v>54</v>
      </c>
      <c r="F840">
        <v>36720</v>
      </c>
      <c r="G840">
        <v>0</v>
      </c>
      <c r="H840">
        <v>367200</v>
      </c>
    </row>
    <row r="841" spans="3:8" ht="13.5">
      <c r="C841">
        <v>5023100117</v>
      </c>
      <c r="D841">
        <v>7</v>
      </c>
      <c r="E841">
        <v>217</v>
      </c>
      <c r="F841">
        <v>308443</v>
      </c>
      <c r="G841">
        <v>422200</v>
      </c>
      <c r="H841">
        <v>3506630</v>
      </c>
    </row>
    <row r="842" spans="3:8" ht="13.5">
      <c r="C842">
        <v>5023100118</v>
      </c>
      <c r="D842">
        <v>57</v>
      </c>
      <c r="E842">
        <v>106</v>
      </c>
      <c r="F842">
        <v>87338</v>
      </c>
      <c r="G842">
        <v>0</v>
      </c>
      <c r="H842">
        <v>873380</v>
      </c>
    </row>
    <row r="843" spans="3:8" ht="13.5">
      <c r="C843">
        <v>5023100297</v>
      </c>
      <c r="D843">
        <v>10</v>
      </c>
      <c r="E843">
        <v>252</v>
      </c>
      <c r="F843">
        <v>354968</v>
      </c>
      <c r="G843">
        <v>459590</v>
      </c>
      <c r="H843">
        <v>4009270</v>
      </c>
    </row>
    <row r="844" spans="3:8" ht="13.5">
      <c r="C844">
        <v>5023100298</v>
      </c>
      <c r="D844">
        <v>53</v>
      </c>
      <c r="E844">
        <v>104</v>
      </c>
      <c r="F844">
        <v>93658</v>
      </c>
      <c r="G844">
        <v>0</v>
      </c>
      <c r="H844">
        <v>936580</v>
      </c>
    </row>
    <row r="845" spans="3:8" ht="13.5">
      <c r="C845">
        <v>5023100377</v>
      </c>
      <c r="D845">
        <v>1</v>
      </c>
      <c r="E845">
        <v>8</v>
      </c>
      <c r="F845">
        <v>16748</v>
      </c>
      <c r="G845">
        <v>14480</v>
      </c>
      <c r="H845">
        <v>181960</v>
      </c>
    </row>
    <row r="846" spans="3:8" ht="13.5">
      <c r="C846">
        <v>5023100378</v>
      </c>
      <c r="D846">
        <v>17</v>
      </c>
      <c r="E846">
        <v>27</v>
      </c>
      <c r="F846">
        <v>21308</v>
      </c>
      <c r="G846">
        <v>0</v>
      </c>
      <c r="H846">
        <v>213080</v>
      </c>
    </row>
    <row r="847" spans="3:8" ht="13.5">
      <c r="C847">
        <v>5023100457</v>
      </c>
      <c r="D847">
        <v>2</v>
      </c>
      <c r="E847">
        <v>50</v>
      </c>
      <c r="F847">
        <v>75165</v>
      </c>
      <c r="G847">
        <v>106918</v>
      </c>
      <c r="H847">
        <v>858568</v>
      </c>
    </row>
    <row r="848" spans="3:8" ht="13.5">
      <c r="C848">
        <v>5023100458</v>
      </c>
      <c r="D848">
        <v>11</v>
      </c>
      <c r="E848">
        <v>20</v>
      </c>
      <c r="F848">
        <v>17964</v>
      </c>
      <c r="G848">
        <v>0</v>
      </c>
      <c r="H848">
        <v>179640</v>
      </c>
    </row>
    <row r="849" spans="3:8" ht="13.5">
      <c r="C849">
        <v>5023105248</v>
      </c>
      <c r="D849">
        <v>9</v>
      </c>
      <c r="E849">
        <v>23</v>
      </c>
      <c r="F849">
        <v>38873</v>
      </c>
      <c r="G849">
        <v>0</v>
      </c>
      <c r="H849">
        <v>388730</v>
      </c>
    </row>
    <row r="850" spans="3:8" ht="13.5">
      <c r="C850">
        <v>5023105818</v>
      </c>
      <c r="D850">
        <v>2</v>
      </c>
      <c r="E850">
        <v>3</v>
      </c>
      <c r="F850">
        <v>5489</v>
      </c>
      <c r="G850">
        <v>0</v>
      </c>
      <c r="H850">
        <v>54890</v>
      </c>
    </row>
    <row r="851" spans="3:8" ht="13.5">
      <c r="C851">
        <v>5023106157</v>
      </c>
      <c r="D851">
        <v>2</v>
      </c>
      <c r="E851">
        <v>62</v>
      </c>
      <c r="F851">
        <v>96462</v>
      </c>
      <c r="G851">
        <v>120590</v>
      </c>
      <c r="H851">
        <v>1085210</v>
      </c>
    </row>
    <row r="852" spans="3:8" ht="13.5">
      <c r="C852">
        <v>5023106158</v>
      </c>
      <c r="D852">
        <v>2</v>
      </c>
      <c r="E852">
        <v>2</v>
      </c>
      <c r="F852">
        <v>2745</v>
      </c>
      <c r="G852">
        <v>0</v>
      </c>
      <c r="H852">
        <v>27450</v>
      </c>
    </row>
    <row r="853" spans="3:8" ht="13.5">
      <c r="C853">
        <v>5023106808</v>
      </c>
      <c r="D853">
        <v>2</v>
      </c>
      <c r="E853">
        <v>2</v>
      </c>
      <c r="F853">
        <v>842</v>
      </c>
      <c r="G853">
        <v>0</v>
      </c>
      <c r="H853">
        <v>8420</v>
      </c>
    </row>
    <row r="854" spans="3:8" ht="13.5">
      <c r="C854">
        <v>5023107718</v>
      </c>
      <c r="D854">
        <v>1</v>
      </c>
      <c r="E854">
        <v>1</v>
      </c>
      <c r="F854">
        <v>890</v>
      </c>
      <c r="G854">
        <v>0</v>
      </c>
      <c r="H854">
        <v>8900</v>
      </c>
    </row>
    <row r="855" spans="3:8" ht="13.5">
      <c r="C855">
        <v>5023108217</v>
      </c>
      <c r="D855">
        <v>1</v>
      </c>
      <c r="E855">
        <v>31</v>
      </c>
      <c r="F855">
        <v>36729</v>
      </c>
      <c r="G855">
        <v>61070</v>
      </c>
      <c r="H855">
        <v>428360</v>
      </c>
    </row>
    <row r="856" spans="3:8" ht="13.5">
      <c r="C856">
        <v>5023108218</v>
      </c>
      <c r="D856">
        <v>2</v>
      </c>
      <c r="E856">
        <v>2</v>
      </c>
      <c r="F856">
        <v>1974</v>
      </c>
      <c r="G856">
        <v>0</v>
      </c>
      <c r="H856">
        <v>19740</v>
      </c>
    </row>
    <row r="857" spans="3:8" ht="13.5">
      <c r="C857">
        <v>5023108397</v>
      </c>
      <c r="D857">
        <v>1</v>
      </c>
      <c r="E857">
        <v>11</v>
      </c>
      <c r="F857">
        <v>17426</v>
      </c>
      <c r="G857">
        <v>21030</v>
      </c>
      <c r="H857">
        <v>195290</v>
      </c>
    </row>
    <row r="858" spans="3:8" ht="13.5">
      <c r="C858">
        <v>5023108398</v>
      </c>
      <c r="D858">
        <v>1</v>
      </c>
      <c r="E858">
        <v>2</v>
      </c>
      <c r="F858">
        <v>1220</v>
      </c>
      <c r="G858">
        <v>0</v>
      </c>
      <c r="H858">
        <v>12200</v>
      </c>
    </row>
    <row r="859" spans="3:8" ht="13.5">
      <c r="C859">
        <v>5023108478</v>
      </c>
      <c r="D859">
        <v>1</v>
      </c>
      <c r="E859">
        <v>1</v>
      </c>
      <c r="F859">
        <v>1574</v>
      </c>
      <c r="G859">
        <v>0</v>
      </c>
      <c r="H859">
        <v>15740</v>
      </c>
    </row>
    <row r="860" spans="3:8" ht="13.5">
      <c r="C860">
        <v>5023108627</v>
      </c>
      <c r="D860">
        <v>1</v>
      </c>
      <c r="E860">
        <v>23</v>
      </c>
      <c r="F860">
        <v>43899</v>
      </c>
      <c r="G860">
        <v>41470</v>
      </c>
      <c r="H860">
        <v>480460</v>
      </c>
    </row>
    <row r="861" spans="3:8" ht="13.5">
      <c r="C861">
        <v>5023108628</v>
      </c>
      <c r="D861">
        <v>4</v>
      </c>
      <c r="E861">
        <v>25</v>
      </c>
      <c r="F861">
        <v>25243</v>
      </c>
      <c r="G861">
        <v>0</v>
      </c>
      <c r="H861">
        <v>252430</v>
      </c>
    </row>
    <row r="862" spans="3:8" ht="13.5">
      <c r="C862">
        <v>5023108707</v>
      </c>
      <c r="D862">
        <v>2</v>
      </c>
      <c r="E862">
        <v>62</v>
      </c>
      <c r="F862">
        <v>123872</v>
      </c>
      <c r="G862">
        <v>126344</v>
      </c>
      <c r="H862">
        <v>1365064</v>
      </c>
    </row>
    <row r="863" spans="3:8" ht="13.5">
      <c r="C863">
        <v>5023108708</v>
      </c>
      <c r="D863">
        <v>8</v>
      </c>
      <c r="E863">
        <v>19</v>
      </c>
      <c r="F863">
        <v>16588</v>
      </c>
      <c r="G863">
        <v>0</v>
      </c>
      <c r="H863">
        <v>165880</v>
      </c>
    </row>
    <row r="864" spans="3:8" ht="13.5">
      <c r="C864">
        <v>5023108888</v>
      </c>
      <c r="D864">
        <v>2</v>
      </c>
      <c r="E864">
        <v>6</v>
      </c>
      <c r="F864">
        <v>4922</v>
      </c>
      <c r="G864">
        <v>0</v>
      </c>
      <c r="H864">
        <v>49220</v>
      </c>
    </row>
    <row r="865" spans="3:8" ht="13.5">
      <c r="C865">
        <v>5023108967</v>
      </c>
      <c r="D865">
        <v>1</v>
      </c>
      <c r="E865">
        <v>31</v>
      </c>
      <c r="F865">
        <v>38651</v>
      </c>
      <c r="G865">
        <v>59520</v>
      </c>
      <c r="H865">
        <v>446030</v>
      </c>
    </row>
    <row r="866" spans="3:8" ht="13.5">
      <c r="C866">
        <v>5023108968</v>
      </c>
      <c r="D866">
        <v>1</v>
      </c>
      <c r="E866">
        <v>2</v>
      </c>
      <c r="F866">
        <v>1512</v>
      </c>
      <c r="G866">
        <v>0</v>
      </c>
      <c r="H866">
        <v>15120</v>
      </c>
    </row>
    <row r="867" spans="3:8" ht="13.5">
      <c r="C867">
        <v>5023109048</v>
      </c>
      <c r="D867">
        <v>3</v>
      </c>
      <c r="E867">
        <v>3</v>
      </c>
      <c r="F867">
        <v>2791</v>
      </c>
      <c r="G867">
        <v>0</v>
      </c>
      <c r="H867">
        <v>27910</v>
      </c>
    </row>
    <row r="868" spans="3:8" ht="13.5">
      <c r="C868">
        <v>5023109127</v>
      </c>
      <c r="D868">
        <v>1</v>
      </c>
      <c r="E868">
        <v>22</v>
      </c>
      <c r="F868">
        <v>31762</v>
      </c>
      <c r="G868">
        <v>39450</v>
      </c>
      <c r="H868">
        <v>357070</v>
      </c>
    </row>
    <row r="869" spans="3:8" ht="13.5">
      <c r="C869">
        <v>5023109128</v>
      </c>
      <c r="D869">
        <v>8</v>
      </c>
      <c r="E869">
        <v>14</v>
      </c>
      <c r="F869">
        <v>8030</v>
      </c>
      <c r="G869">
        <v>0</v>
      </c>
      <c r="H869">
        <v>80300</v>
      </c>
    </row>
    <row r="870" spans="3:8" ht="13.5">
      <c r="C870">
        <v>5023109208</v>
      </c>
      <c r="D870">
        <v>13</v>
      </c>
      <c r="E870">
        <v>16</v>
      </c>
      <c r="F870">
        <v>8228</v>
      </c>
      <c r="G870">
        <v>0</v>
      </c>
      <c r="H870">
        <v>82280</v>
      </c>
    </row>
    <row r="871" spans="3:8" ht="13.5">
      <c r="C871">
        <v>5023199997</v>
      </c>
      <c r="D871">
        <v>29</v>
      </c>
      <c r="E871">
        <v>769</v>
      </c>
      <c r="F871">
        <v>1144125</v>
      </c>
      <c r="G871">
        <v>1472662</v>
      </c>
      <c r="H871">
        <v>12913912</v>
      </c>
    </row>
    <row r="872" spans="3:8" ht="13.5">
      <c r="C872">
        <v>5023199998</v>
      </c>
      <c r="D872">
        <v>197</v>
      </c>
      <c r="E872">
        <v>378</v>
      </c>
      <c r="F872">
        <v>341189</v>
      </c>
      <c r="G872">
        <v>0</v>
      </c>
      <c r="H872">
        <v>3411890</v>
      </c>
    </row>
    <row r="873" spans="3:8" ht="13.5">
      <c r="C873">
        <v>5033100117</v>
      </c>
      <c r="D873">
        <v>177</v>
      </c>
      <c r="E873">
        <v>5201</v>
      </c>
      <c r="F873">
        <v>6263253</v>
      </c>
      <c r="G873">
        <v>9828390</v>
      </c>
      <c r="H873">
        <v>72460920</v>
      </c>
    </row>
    <row r="874" spans="3:8" ht="13.5">
      <c r="C874">
        <v>5033100118</v>
      </c>
      <c r="D874">
        <v>584</v>
      </c>
      <c r="E874">
        <v>1426</v>
      </c>
      <c r="F874">
        <v>1680908</v>
      </c>
      <c r="G874">
        <v>0</v>
      </c>
      <c r="H874">
        <v>16809080</v>
      </c>
    </row>
    <row r="875" spans="3:8" ht="13.5">
      <c r="C875">
        <v>5033100297</v>
      </c>
      <c r="D875">
        <v>112</v>
      </c>
      <c r="E875">
        <v>3274</v>
      </c>
      <c r="F875">
        <v>4111737</v>
      </c>
      <c r="G875">
        <v>6259142</v>
      </c>
      <c r="H875">
        <v>47376512</v>
      </c>
    </row>
    <row r="876" spans="3:8" ht="13.5">
      <c r="C876">
        <v>5033100298</v>
      </c>
      <c r="D876">
        <v>502</v>
      </c>
      <c r="E876">
        <v>1598</v>
      </c>
      <c r="F876">
        <v>2159630</v>
      </c>
      <c r="G876">
        <v>0</v>
      </c>
      <c r="H876">
        <v>21596300</v>
      </c>
    </row>
    <row r="877" spans="3:8" ht="13.5">
      <c r="C877">
        <v>5033100377</v>
      </c>
      <c r="D877">
        <v>33</v>
      </c>
      <c r="E877">
        <v>986</v>
      </c>
      <c r="F877">
        <v>1232691</v>
      </c>
      <c r="G877">
        <v>1856756</v>
      </c>
      <c r="H877">
        <v>14183666</v>
      </c>
    </row>
    <row r="878" spans="3:8" ht="13.5">
      <c r="C878">
        <v>5033100378</v>
      </c>
      <c r="D878">
        <v>190</v>
      </c>
      <c r="E878">
        <v>702</v>
      </c>
      <c r="F878">
        <v>677983</v>
      </c>
      <c r="G878">
        <v>0</v>
      </c>
      <c r="H878">
        <v>6779830</v>
      </c>
    </row>
    <row r="879" spans="3:8" ht="13.5">
      <c r="C879">
        <v>5033100457</v>
      </c>
      <c r="D879">
        <v>25</v>
      </c>
      <c r="E879">
        <v>767</v>
      </c>
      <c r="F879">
        <v>988043</v>
      </c>
      <c r="G879">
        <v>1445348</v>
      </c>
      <c r="H879">
        <v>11325778</v>
      </c>
    </row>
    <row r="880" spans="3:8" ht="13.5">
      <c r="C880">
        <v>5033100458</v>
      </c>
      <c r="D880">
        <v>103</v>
      </c>
      <c r="E880">
        <v>244</v>
      </c>
      <c r="F880">
        <v>293865</v>
      </c>
      <c r="G880">
        <v>0</v>
      </c>
      <c r="H880">
        <v>2938650</v>
      </c>
    </row>
    <row r="881" spans="3:8" ht="13.5">
      <c r="C881">
        <v>5033105247</v>
      </c>
      <c r="D881">
        <v>20</v>
      </c>
      <c r="E881">
        <v>590</v>
      </c>
      <c r="F881">
        <v>710487</v>
      </c>
      <c r="G881">
        <v>1145860</v>
      </c>
      <c r="H881">
        <v>8250730</v>
      </c>
    </row>
    <row r="882" spans="3:8" ht="13.5">
      <c r="C882">
        <v>5033105248</v>
      </c>
      <c r="D882">
        <v>44</v>
      </c>
      <c r="E882">
        <v>87</v>
      </c>
      <c r="F882">
        <v>125023</v>
      </c>
      <c r="G882">
        <v>0</v>
      </c>
      <c r="H882">
        <v>1250230</v>
      </c>
    </row>
    <row r="883" spans="3:8" ht="13.5">
      <c r="C883">
        <v>5033105817</v>
      </c>
      <c r="D883">
        <v>4</v>
      </c>
      <c r="E883">
        <v>116</v>
      </c>
      <c r="F883">
        <v>124656</v>
      </c>
      <c r="G883">
        <v>203160</v>
      </c>
      <c r="H883">
        <v>1449720</v>
      </c>
    </row>
    <row r="884" spans="3:8" ht="13.5">
      <c r="C884">
        <v>5033105818</v>
      </c>
      <c r="D884">
        <v>14</v>
      </c>
      <c r="E884">
        <v>42</v>
      </c>
      <c r="F884">
        <v>31478</v>
      </c>
      <c r="G884">
        <v>0</v>
      </c>
      <c r="H884">
        <v>314780</v>
      </c>
    </row>
    <row r="885" spans="3:8" ht="13.5">
      <c r="C885">
        <v>5033106157</v>
      </c>
      <c r="D885">
        <v>3</v>
      </c>
      <c r="E885">
        <v>93</v>
      </c>
      <c r="F885">
        <v>117666</v>
      </c>
      <c r="G885">
        <v>181660</v>
      </c>
      <c r="H885">
        <v>1358320</v>
      </c>
    </row>
    <row r="886" spans="3:8" ht="13.5">
      <c r="C886">
        <v>5033106158</v>
      </c>
      <c r="D886">
        <v>26</v>
      </c>
      <c r="E886">
        <v>50</v>
      </c>
      <c r="F886">
        <v>76007</v>
      </c>
      <c r="G886">
        <v>0</v>
      </c>
      <c r="H886">
        <v>760070</v>
      </c>
    </row>
    <row r="887" spans="3:8" ht="13.5">
      <c r="C887">
        <v>5033106807</v>
      </c>
      <c r="D887">
        <v>8</v>
      </c>
      <c r="E887">
        <v>208</v>
      </c>
      <c r="F887">
        <v>277685</v>
      </c>
      <c r="G887">
        <v>401974</v>
      </c>
      <c r="H887">
        <v>3178824</v>
      </c>
    </row>
    <row r="888" spans="3:8" ht="13.5">
      <c r="C888">
        <v>5033106808</v>
      </c>
      <c r="D888">
        <v>28</v>
      </c>
      <c r="E888">
        <v>108</v>
      </c>
      <c r="F888">
        <v>86351</v>
      </c>
      <c r="G888">
        <v>0</v>
      </c>
      <c r="H888">
        <v>863510</v>
      </c>
    </row>
    <row r="889" spans="3:8" ht="13.5">
      <c r="C889">
        <v>5033107717</v>
      </c>
      <c r="D889">
        <v>2</v>
      </c>
      <c r="E889">
        <v>62</v>
      </c>
      <c r="F889">
        <v>77492</v>
      </c>
      <c r="G889">
        <v>119040</v>
      </c>
      <c r="H889">
        <v>893960</v>
      </c>
    </row>
    <row r="890" spans="3:8" ht="13.5">
      <c r="C890">
        <v>5033107718</v>
      </c>
      <c r="D890">
        <v>8</v>
      </c>
      <c r="E890">
        <v>13</v>
      </c>
      <c r="F890">
        <v>15516</v>
      </c>
      <c r="G890">
        <v>0</v>
      </c>
      <c r="H890">
        <v>155160</v>
      </c>
    </row>
    <row r="891" spans="3:8" ht="13.5">
      <c r="C891">
        <v>5033108217</v>
      </c>
      <c r="D891">
        <v>8</v>
      </c>
      <c r="E891">
        <v>248</v>
      </c>
      <c r="F891">
        <v>331846</v>
      </c>
      <c r="G891">
        <v>477980</v>
      </c>
      <c r="H891">
        <v>3796440</v>
      </c>
    </row>
    <row r="892" spans="3:8" ht="13.5">
      <c r="C892">
        <v>5033108218</v>
      </c>
      <c r="D892">
        <v>21</v>
      </c>
      <c r="E892">
        <v>48</v>
      </c>
      <c r="F892">
        <v>65927</v>
      </c>
      <c r="G892">
        <v>0</v>
      </c>
      <c r="H892">
        <v>659270</v>
      </c>
    </row>
    <row r="893" spans="3:8" ht="13.5">
      <c r="C893">
        <v>5033108397</v>
      </c>
      <c r="D893">
        <v>1</v>
      </c>
      <c r="E893">
        <v>31</v>
      </c>
      <c r="F893">
        <v>38681</v>
      </c>
      <c r="G893">
        <v>59520</v>
      </c>
      <c r="H893">
        <v>446330</v>
      </c>
    </row>
    <row r="894" spans="3:8" ht="13.5">
      <c r="C894">
        <v>5033108398</v>
      </c>
      <c r="D894">
        <v>12</v>
      </c>
      <c r="E894">
        <v>18</v>
      </c>
      <c r="F894">
        <v>19250</v>
      </c>
      <c r="G894">
        <v>0</v>
      </c>
      <c r="H894">
        <v>192500</v>
      </c>
    </row>
    <row r="895" spans="3:8" ht="13.5">
      <c r="C895">
        <v>5033108478</v>
      </c>
      <c r="D895">
        <v>7</v>
      </c>
      <c r="E895">
        <v>12</v>
      </c>
      <c r="F895">
        <v>11735</v>
      </c>
      <c r="G895">
        <v>0</v>
      </c>
      <c r="H895">
        <v>117350</v>
      </c>
    </row>
    <row r="896" spans="3:8" ht="13.5">
      <c r="C896">
        <v>5033108627</v>
      </c>
      <c r="D896">
        <v>14</v>
      </c>
      <c r="E896">
        <v>411</v>
      </c>
      <c r="F896">
        <v>556070</v>
      </c>
      <c r="G896">
        <v>791126</v>
      </c>
      <c r="H896">
        <v>6351826</v>
      </c>
    </row>
    <row r="897" spans="3:8" ht="13.5">
      <c r="C897">
        <v>5033108628</v>
      </c>
      <c r="D897">
        <v>51</v>
      </c>
      <c r="E897">
        <v>114</v>
      </c>
      <c r="F897">
        <v>108975</v>
      </c>
      <c r="G897">
        <v>0</v>
      </c>
      <c r="H897">
        <v>1089750</v>
      </c>
    </row>
    <row r="898" spans="3:8" ht="13.5">
      <c r="C898">
        <v>5033108707</v>
      </c>
      <c r="D898">
        <v>13</v>
      </c>
      <c r="E898">
        <v>389</v>
      </c>
      <c r="F898">
        <v>543957</v>
      </c>
      <c r="G898">
        <v>762802</v>
      </c>
      <c r="H898">
        <v>6202372</v>
      </c>
    </row>
    <row r="899" spans="3:8" ht="13.5">
      <c r="C899">
        <v>5033108708</v>
      </c>
      <c r="D899">
        <v>58</v>
      </c>
      <c r="E899">
        <v>234</v>
      </c>
      <c r="F899">
        <v>221202</v>
      </c>
      <c r="G899">
        <v>0</v>
      </c>
      <c r="H899">
        <v>2212020</v>
      </c>
    </row>
    <row r="900" spans="3:8" ht="13.5">
      <c r="C900">
        <v>5033108887</v>
      </c>
      <c r="D900">
        <v>11</v>
      </c>
      <c r="E900">
        <v>341</v>
      </c>
      <c r="F900">
        <v>407181</v>
      </c>
      <c r="G900">
        <v>637856</v>
      </c>
      <c r="H900">
        <v>4709666</v>
      </c>
    </row>
    <row r="901" spans="3:8" ht="13.5">
      <c r="C901">
        <v>5033108888</v>
      </c>
      <c r="D901">
        <v>40</v>
      </c>
      <c r="E901">
        <v>79</v>
      </c>
      <c r="F901">
        <v>219181</v>
      </c>
      <c r="G901">
        <v>0</v>
      </c>
      <c r="H901">
        <v>2191810</v>
      </c>
    </row>
    <row r="902" spans="3:8" ht="13.5">
      <c r="C902">
        <v>5033108967</v>
      </c>
      <c r="D902">
        <v>12</v>
      </c>
      <c r="E902">
        <v>371</v>
      </c>
      <c r="F902">
        <v>462483</v>
      </c>
      <c r="G902">
        <v>692410</v>
      </c>
      <c r="H902">
        <v>5317240</v>
      </c>
    </row>
    <row r="903" spans="3:8" ht="13.5">
      <c r="C903">
        <v>5033108968</v>
      </c>
      <c r="D903">
        <v>39</v>
      </c>
      <c r="E903">
        <v>115</v>
      </c>
      <c r="F903">
        <v>134704</v>
      </c>
      <c r="G903">
        <v>0</v>
      </c>
      <c r="H903">
        <v>1347040</v>
      </c>
    </row>
    <row r="904" spans="3:8" ht="13.5">
      <c r="C904">
        <v>5033109047</v>
      </c>
      <c r="D904">
        <v>19</v>
      </c>
      <c r="E904">
        <v>559</v>
      </c>
      <c r="F904">
        <v>684171</v>
      </c>
      <c r="G904">
        <v>1083910</v>
      </c>
      <c r="H904">
        <v>7925620</v>
      </c>
    </row>
    <row r="905" spans="3:8" ht="13.5">
      <c r="C905">
        <v>5033109048</v>
      </c>
      <c r="D905">
        <v>59</v>
      </c>
      <c r="E905">
        <v>159</v>
      </c>
      <c r="F905">
        <v>212917</v>
      </c>
      <c r="G905">
        <v>0</v>
      </c>
      <c r="H905">
        <v>2129170</v>
      </c>
    </row>
    <row r="906" spans="3:8" ht="13.5">
      <c r="C906">
        <v>5033109127</v>
      </c>
      <c r="D906">
        <v>22</v>
      </c>
      <c r="E906">
        <v>660</v>
      </c>
      <c r="F906">
        <v>784556</v>
      </c>
      <c r="G906">
        <v>1271478</v>
      </c>
      <c r="H906">
        <v>9117038</v>
      </c>
    </row>
    <row r="907" spans="3:8" ht="13.5">
      <c r="C907">
        <v>5033109128</v>
      </c>
      <c r="D907">
        <v>61</v>
      </c>
      <c r="E907">
        <v>80</v>
      </c>
      <c r="F907">
        <v>84745</v>
      </c>
      <c r="G907">
        <v>0</v>
      </c>
      <c r="H907">
        <v>847450</v>
      </c>
    </row>
    <row r="908" spans="3:8" ht="13.5">
      <c r="C908">
        <v>5033109207</v>
      </c>
      <c r="D908">
        <v>8</v>
      </c>
      <c r="E908">
        <v>231</v>
      </c>
      <c r="F908">
        <v>280821</v>
      </c>
      <c r="G908">
        <v>458820</v>
      </c>
      <c r="H908">
        <v>3267030</v>
      </c>
    </row>
    <row r="909" spans="3:8" ht="13.5">
      <c r="C909">
        <v>5033109208</v>
      </c>
      <c r="D909">
        <v>51</v>
      </c>
      <c r="E909">
        <v>131</v>
      </c>
      <c r="F909">
        <v>121969</v>
      </c>
      <c r="G909">
        <v>0</v>
      </c>
      <c r="H909">
        <v>1219690</v>
      </c>
    </row>
    <row r="910" spans="3:8" ht="13.5">
      <c r="C910">
        <v>5033199997</v>
      </c>
      <c r="D910">
        <v>492</v>
      </c>
      <c r="E910">
        <v>14538</v>
      </c>
      <c r="F910">
        <v>17993476</v>
      </c>
      <c r="G910">
        <v>27677232</v>
      </c>
      <c r="H910">
        <v>207611992</v>
      </c>
    </row>
    <row r="911" spans="3:8" ht="13.5">
      <c r="C911">
        <v>5033199998</v>
      </c>
      <c r="D911">
        <v>1898</v>
      </c>
      <c r="E911">
        <v>5260</v>
      </c>
      <c r="F911">
        <v>6347366</v>
      </c>
      <c r="G911">
        <v>0</v>
      </c>
      <c r="H911">
        <v>63473660</v>
      </c>
    </row>
    <row r="912" spans="3:8" ht="13.5">
      <c r="C912">
        <v>5043100117</v>
      </c>
      <c r="D912">
        <v>21</v>
      </c>
      <c r="E912">
        <v>535</v>
      </c>
      <c r="F912">
        <v>672353</v>
      </c>
      <c r="G912">
        <v>1027116</v>
      </c>
      <c r="H912">
        <v>7750646</v>
      </c>
    </row>
    <row r="913" spans="3:8" ht="13.5">
      <c r="C913">
        <v>5043100118</v>
      </c>
      <c r="D913">
        <v>520</v>
      </c>
      <c r="E913">
        <v>870</v>
      </c>
      <c r="F913">
        <v>792903</v>
      </c>
      <c r="G913">
        <v>0</v>
      </c>
      <c r="H913">
        <v>7929030</v>
      </c>
    </row>
    <row r="914" spans="3:8" ht="13.5">
      <c r="C914">
        <v>5043100297</v>
      </c>
      <c r="D914">
        <v>20</v>
      </c>
      <c r="E914">
        <v>538</v>
      </c>
      <c r="F914">
        <v>741218</v>
      </c>
      <c r="G914">
        <v>1024484</v>
      </c>
      <c r="H914">
        <v>8436664</v>
      </c>
    </row>
    <row r="915" spans="3:8" ht="13.5">
      <c r="C915">
        <v>5043100298</v>
      </c>
      <c r="D915">
        <v>729</v>
      </c>
      <c r="E915">
        <v>1384</v>
      </c>
      <c r="F915">
        <v>949971</v>
      </c>
      <c r="G915">
        <v>0</v>
      </c>
      <c r="H915">
        <v>9499710</v>
      </c>
    </row>
    <row r="916" spans="3:8" ht="13.5">
      <c r="C916">
        <v>5043100377</v>
      </c>
      <c r="D916">
        <v>11</v>
      </c>
      <c r="E916">
        <v>251</v>
      </c>
      <c r="F916">
        <v>365872</v>
      </c>
      <c r="G916">
        <v>433650</v>
      </c>
      <c r="H916">
        <v>4092370</v>
      </c>
    </row>
    <row r="917" spans="3:8" ht="13.5">
      <c r="C917">
        <v>5043100378</v>
      </c>
      <c r="D917">
        <v>181</v>
      </c>
      <c r="E917">
        <v>310</v>
      </c>
      <c r="F917">
        <v>213092</v>
      </c>
      <c r="G917">
        <v>0</v>
      </c>
      <c r="H917">
        <v>2130920</v>
      </c>
    </row>
    <row r="918" spans="3:8" ht="13.5">
      <c r="C918">
        <v>5043100457</v>
      </c>
      <c r="D918">
        <v>3</v>
      </c>
      <c r="E918">
        <v>91</v>
      </c>
      <c r="F918">
        <v>130800</v>
      </c>
      <c r="G918">
        <v>181882</v>
      </c>
      <c r="H918">
        <v>1489882</v>
      </c>
    </row>
    <row r="919" spans="3:8" ht="13.5">
      <c r="C919">
        <v>5043100458</v>
      </c>
      <c r="D919">
        <v>177</v>
      </c>
      <c r="E919">
        <v>324</v>
      </c>
      <c r="F919">
        <v>180567</v>
      </c>
      <c r="G919">
        <v>0</v>
      </c>
      <c r="H919">
        <v>1805670</v>
      </c>
    </row>
    <row r="920" spans="3:8" ht="13.5">
      <c r="C920">
        <v>5043105247</v>
      </c>
      <c r="D920">
        <v>1</v>
      </c>
      <c r="E920">
        <v>18</v>
      </c>
      <c r="F920">
        <v>36638</v>
      </c>
      <c r="G920">
        <v>31620</v>
      </c>
      <c r="H920">
        <v>398000</v>
      </c>
    </row>
    <row r="921" spans="3:8" ht="13.5">
      <c r="C921">
        <v>5043105248</v>
      </c>
      <c r="D921">
        <v>38</v>
      </c>
      <c r="E921">
        <v>59</v>
      </c>
      <c r="F921">
        <v>89592</v>
      </c>
      <c r="G921">
        <v>0</v>
      </c>
      <c r="H921">
        <v>895920</v>
      </c>
    </row>
    <row r="922" spans="3:8" ht="13.5">
      <c r="C922">
        <v>5043105817</v>
      </c>
      <c r="D922">
        <v>1</v>
      </c>
      <c r="E922">
        <v>31</v>
      </c>
      <c r="F922">
        <v>40293</v>
      </c>
      <c r="G922">
        <v>60430</v>
      </c>
      <c r="H922">
        <v>463360</v>
      </c>
    </row>
    <row r="923" spans="3:8" ht="13.5">
      <c r="C923">
        <v>5043105818</v>
      </c>
      <c r="D923">
        <v>3</v>
      </c>
      <c r="E923">
        <v>4</v>
      </c>
      <c r="F923">
        <v>2996</v>
      </c>
      <c r="G923">
        <v>0</v>
      </c>
      <c r="H923">
        <v>29960</v>
      </c>
    </row>
    <row r="924" spans="3:8" ht="13.5">
      <c r="C924">
        <v>5043106157</v>
      </c>
      <c r="D924">
        <v>3</v>
      </c>
      <c r="E924">
        <v>74</v>
      </c>
      <c r="F924">
        <v>88677</v>
      </c>
      <c r="G924">
        <v>131800</v>
      </c>
      <c r="H924">
        <v>1018570</v>
      </c>
    </row>
    <row r="925" spans="3:8" ht="13.5">
      <c r="C925">
        <v>5043106158</v>
      </c>
      <c r="D925">
        <v>20</v>
      </c>
      <c r="E925">
        <v>25</v>
      </c>
      <c r="F925">
        <v>36281</v>
      </c>
      <c r="G925">
        <v>0</v>
      </c>
      <c r="H925">
        <v>362810</v>
      </c>
    </row>
    <row r="926" spans="3:8" ht="13.5">
      <c r="C926">
        <v>5043106807</v>
      </c>
      <c r="D926">
        <v>2</v>
      </c>
      <c r="E926">
        <v>62</v>
      </c>
      <c r="F926">
        <v>76639</v>
      </c>
      <c r="G926">
        <v>120590</v>
      </c>
      <c r="H926">
        <v>886980</v>
      </c>
    </row>
    <row r="927" spans="3:8" ht="13.5">
      <c r="C927">
        <v>5043106808</v>
      </c>
      <c r="D927">
        <v>20</v>
      </c>
      <c r="E927">
        <v>32</v>
      </c>
      <c r="F927">
        <v>25281</v>
      </c>
      <c r="G927">
        <v>0</v>
      </c>
      <c r="H927">
        <v>252810</v>
      </c>
    </row>
    <row r="928" spans="3:8" ht="13.5">
      <c r="C928">
        <v>5043107717</v>
      </c>
      <c r="D928">
        <v>1</v>
      </c>
      <c r="E928">
        <v>31</v>
      </c>
      <c r="F928">
        <v>38311</v>
      </c>
      <c r="G928">
        <v>58880</v>
      </c>
      <c r="H928">
        <v>441990</v>
      </c>
    </row>
    <row r="929" spans="3:8" ht="13.5">
      <c r="C929">
        <v>5043107718</v>
      </c>
      <c r="D929">
        <v>21</v>
      </c>
      <c r="E929">
        <v>34</v>
      </c>
      <c r="F929">
        <v>16834</v>
      </c>
      <c r="G929">
        <v>0</v>
      </c>
      <c r="H929">
        <v>168340</v>
      </c>
    </row>
    <row r="930" spans="3:8" ht="13.5">
      <c r="C930">
        <v>5043108218</v>
      </c>
      <c r="D930">
        <v>12</v>
      </c>
      <c r="E930">
        <v>15</v>
      </c>
      <c r="F930">
        <v>8881</v>
      </c>
      <c r="G930">
        <v>0</v>
      </c>
      <c r="H930">
        <v>88810</v>
      </c>
    </row>
    <row r="931" spans="3:8" ht="13.5">
      <c r="C931">
        <v>5043108397</v>
      </c>
      <c r="D931">
        <v>1</v>
      </c>
      <c r="E931">
        <v>31</v>
      </c>
      <c r="F931">
        <v>33968</v>
      </c>
      <c r="G931">
        <v>61070</v>
      </c>
      <c r="H931">
        <v>400750</v>
      </c>
    </row>
    <row r="932" spans="3:8" ht="13.5">
      <c r="C932">
        <v>5043108398</v>
      </c>
      <c r="D932">
        <v>13</v>
      </c>
      <c r="E932">
        <v>27</v>
      </c>
      <c r="F932">
        <v>17375</v>
      </c>
      <c r="G932">
        <v>0</v>
      </c>
      <c r="H932">
        <v>173750</v>
      </c>
    </row>
    <row r="933" spans="3:8" ht="13.5">
      <c r="C933">
        <v>5043108477</v>
      </c>
      <c r="D933">
        <v>2</v>
      </c>
      <c r="E933">
        <v>62</v>
      </c>
      <c r="F933">
        <v>79837</v>
      </c>
      <c r="G933">
        <v>120590</v>
      </c>
      <c r="H933">
        <v>918960</v>
      </c>
    </row>
    <row r="934" spans="3:8" ht="13.5">
      <c r="C934">
        <v>5043108478</v>
      </c>
      <c r="D934">
        <v>10</v>
      </c>
      <c r="E934">
        <v>12</v>
      </c>
      <c r="F934">
        <v>7795</v>
      </c>
      <c r="G934">
        <v>0</v>
      </c>
      <c r="H934">
        <v>77950</v>
      </c>
    </row>
    <row r="935" spans="3:8" ht="13.5">
      <c r="C935">
        <v>5043108627</v>
      </c>
      <c r="D935">
        <v>5</v>
      </c>
      <c r="E935">
        <v>104</v>
      </c>
      <c r="F935">
        <v>235590</v>
      </c>
      <c r="G935">
        <v>164272</v>
      </c>
      <c r="H935">
        <v>2520172</v>
      </c>
    </row>
    <row r="936" spans="3:8" ht="13.5">
      <c r="C936">
        <v>5043108628</v>
      </c>
      <c r="D936">
        <v>51</v>
      </c>
      <c r="E936">
        <v>106</v>
      </c>
      <c r="F936">
        <v>103626</v>
      </c>
      <c r="G936">
        <v>0</v>
      </c>
      <c r="H936">
        <v>1036260</v>
      </c>
    </row>
    <row r="937" spans="3:8" ht="13.5">
      <c r="C937">
        <v>5043108708</v>
      </c>
      <c r="D937">
        <v>46</v>
      </c>
      <c r="E937">
        <v>84</v>
      </c>
      <c r="F937">
        <v>54319</v>
      </c>
      <c r="G937">
        <v>0</v>
      </c>
      <c r="H937">
        <v>543190</v>
      </c>
    </row>
    <row r="938" spans="3:8" ht="13.5">
      <c r="C938">
        <v>5043108887</v>
      </c>
      <c r="D938">
        <v>2</v>
      </c>
      <c r="E938">
        <v>62</v>
      </c>
      <c r="F938">
        <v>76814</v>
      </c>
      <c r="G938">
        <v>120590</v>
      </c>
      <c r="H938">
        <v>888730</v>
      </c>
    </row>
    <row r="939" spans="3:8" ht="13.5">
      <c r="C939">
        <v>5043108888</v>
      </c>
      <c r="D939">
        <v>38</v>
      </c>
      <c r="E939">
        <v>73</v>
      </c>
      <c r="F939">
        <v>39714</v>
      </c>
      <c r="G939">
        <v>0</v>
      </c>
      <c r="H939">
        <v>397140</v>
      </c>
    </row>
    <row r="940" spans="3:8" ht="13.5">
      <c r="C940">
        <v>5043108968</v>
      </c>
      <c r="D940">
        <v>51</v>
      </c>
      <c r="E940">
        <v>85</v>
      </c>
      <c r="F940">
        <v>101030</v>
      </c>
      <c r="G940">
        <v>0</v>
      </c>
      <c r="H940">
        <v>1010300</v>
      </c>
    </row>
    <row r="941" spans="3:8" ht="13.5">
      <c r="C941">
        <v>5043109047</v>
      </c>
      <c r="D941">
        <v>4</v>
      </c>
      <c r="E941">
        <v>94</v>
      </c>
      <c r="F941">
        <v>147001</v>
      </c>
      <c r="G941">
        <v>180470</v>
      </c>
      <c r="H941">
        <v>1650480</v>
      </c>
    </row>
    <row r="942" spans="3:8" ht="13.5">
      <c r="C942">
        <v>5043109048</v>
      </c>
      <c r="D942">
        <v>71</v>
      </c>
      <c r="E942">
        <v>119</v>
      </c>
      <c r="F942">
        <v>71967</v>
      </c>
      <c r="G942">
        <v>0</v>
      </c>
      <c r="H942">
        <v>719670</v>
      </c>
    </row>
    <row r="943" spans="3:8" ht="13.5">
      <c r="C943">
        <v>5043109127</v>
      </c>
      <c r="D943">
        <v>1</v>
      </c>
      <c r="E943">
        <v>24</v>
      </c>
      <c r="F943">
        <v>40472</v>
      </c>
      <c r="G943">
        <v>45360</v>
      </c>
      <c r="H943">
        <v>450080</v>
      </c>
    </row>
    <row r="944" spans="3:8" ht="13.5">
      <c r="C944">
        <v>5043109128</v>
      </c>
      <c r="D944">
        <v>46</v>
      </c>
      <c r="E944">
        <v>72</v>
      </c>
      <c r="F944">
        <v>61508</v>
      </c>
      <c r="G944">
        <v>0</v>
      </c>
      <c r="H944">
        <v>615080</v>
      </c>
    </row>
    <row r="945" spans="3:8" ht="13.5">
      <c r="C945">
        <v>5043109207</v>
      </c>
      <c r="D945">
        <v>4</v>
      </c>
      <c r="E945">
        <v>79</v>
      </c>
      <c r="F945">
        <v>121979</v>
      </c>
      <c r="G945">
        <v>137380</v>
      </c>
      <c r="H945">
        <v>1357170</v>
      </c>
    </row>
    <row r="946" spans="3:8" ht="13.5">
      <c r="C946">
        <v>5043109208</v>
      </c>
      <c r="D946">
        <v>40</v>
      </c>
      <c r="E946">
        <v>58</v>
      </c>
      <c r="F946">
        <v>39823</v>
      </c>
      <c r="G946">
        <v>0</v>
      </c>
      <c r="H946">
        <v>398230</v>
      </c>
    </row>
    <row r="947" spans="3:8" ht="13.5">
      <c r="C947">
        <v>5043199997</v>
      </c>
      <c r="D947">
        <v>82</v>
      </c>
      <c r="E947">
        <v>2087</v>
      </c>
      <c r="F947">
        <v>2926462</v>
      </c>
      <c r="G947">
        <v>3900184</v>
      </c>
      <c r="H947">
        <v>33164804</v>
      </c>
    </row>
    <row r="948" spans="3:8" ht="13.5">
      <c r="C948">
        <v>5043199998</v>
      </c>
      <c r="D948">
        <v>2087</v>
      </c>
      <c r="E948">
        <v>3693</v>
      </c>
      <c r="F948">
        <v>2813555</v>
      </c>
      <c r="G948">
        <v>0</v>
      </c>
      <c r="H948">
        <v>28135550</v>
      </c>
    </row>
    <row r="949" spans="3:8" ht="13.5">
      <c r="C949">
        <v>5053100117</v>
      </c>
      <c r="D949">
        <v>5</v>
      </c>
      <c r="E949">
        <v>124</v>
      </c>
      <c r="F949">
        <v>145401</v>
      </c>
      <c r="G949">
        <v>213730</v>
      </c>
      <c r="H949">
        <v>1667740</v>
      </c>
    </row>
    <row r="950" spans="3:8" ht="13.5">
      <c r="C950">
        <v>5053100118</v>
      </c>
      <c r="D950">
        <v>387</v>
      </c>
      <c r="E950">
        <v>535</v>
      </c>
      <c r="F950">
        <v>344242</v>
      </c>
      <c r="G950">
        <v>0</v>
      </c>
      <c r="H950">
        <v>3442420</v>
      </c>
    </row>
    <row r="951" spans="3:8" ht="13.5">
      <c r="C951">
        <v>5053100297</v>
      </c>
      <c r="D951">
        <v>3</v>
      </c>
      <c r="E951">
        <v>85</v>
      </c>
      <c r="F951">
        <v>141032</v>
      </c>
      <c r="G951">
        <v>149260</v>
      </c>
      <c r="H951">
        <v>1559580</v>
      </c>
    </row>
    <row r="952" spans="3:8" ht="13.5">
      <c r="C952">
        <v>5053100298</v>
      </c>
      <c r="D952">
        <v>376</v>
      </c>
      <c r="E952">
        <v>558</v>
      </c>
      <c r="F952">
        <v>354318</v>
      </c>
      <c r="G952">
        <v>0</v>
      </c>
      <c r="H952">
        <v>3543180</v>
      </c>
    </row>
    <row r="953" spans="3:8" ht="13.5">
      <c r="C953">
        <v>5053100377</v>
      </c>
      <c r="D953">
        <v>3</v>
      </c>
      <c r="E953">
        <v>69</v>
      </c>
      <c r="F953">
        <v>106581</v>
      </c>
      <c r="G953">
        <v>137738</v>
      </c>
      <c r="H953">
        <v>1203548</v>
      </c>
    </row>
    <row r="954" spans="3:8" ht="13.5">
      <c r="C954">
        <v>5053100378</v>
      </c>
      <c r="D954">
        <v>112</v>
      </c>
      <c r="E954">
        <v>184</v>
      </c>
      <c r="F954">
        <v>103306</v>
      </c>
      <c r="G954">
        <v>0</v>
      </c>
      <c r="H954">
        <v>1033060</v>
      </c>
    </row>
    <row r="955" spans="3:8" ht="13.5">
      <c r="C955">
        <v>5053100457</v>
      </c>
      <c r="D955">
        <v>1</v>
      </c>
      <c r="E955">
        <v>31</v>
      </c>
      <c r="F955">
        <v>39146</v>
      </c>
      <c r="G955">
        <v>59520</v>
      </c>
      <c r="H955">
        <v>450980</v>
      </c>
    </row>
    <row r="956" spans="3:8" ht="13.5">
      <c r="C956">
        <v>5053100458</v>
      </c>
      <c r="D956">
        <v>81</v>
      </c>
      <c r="E956">
        <v>115</v>
      </c>
      <c r="F956">
        <v>64922</v>
      </c>
      <c r="G956">
        <v>0</v>
      </c>
      <c r="H956">
        <v>649220</v>
      </c>
    </row>
    <row r="957" spans="3:8" ht="13.5">
      <c r="C957">
        <v>5053105247</v>
      </c>
      <c r="D957">
        <v>1</v>
      </c>
      <c r="E957">
        <v>3</v>
      </c>
      <c r="F957">
        <v>3763</v>
      </c>
      <c r="G957">
        <v>4480</v>
      </c>
      <c r="H957">
        <v>42110</v>
      </c>
    </row>
    <row r="958" spans="3:8" ht="13.5">
      <c r="C958">
        <v>5053105248</v>
      </c>
      <c r="D958">
        <v>19</v>
      </c>
      <c r="E958">
        <v>29</v>
      </c>
      <c r="F958">
        <v>20572</v>
      </c>
      <c r="G958">
        <v>0</v>
      </c>
      <c r="H958">
        <v>205720</v>
      </c>
    </row>
    <row r="959" spans="3:8" ht="13.5">
      <c r="C959">
        <v>5053105818</v>
      </c>
      <c r="D959">
        <v>6</v>
      </c>
      <c r="E959">
        <v>7</v>
      </c>
      <c r="F959">
        <v>3780</v>
      </c>
      <c r="G959">
        <v>0</v>
      </c>
      <c r="H959">
        <v>37800</v>
      </c>
    </row>
    <row r="960" spans="3:8" ht="13.5">
      <c r="C960">
        <v>5053106158</v>
      </c>
      <c r="D960">
        <v>10</v>
      </c>
      <c r="E960">
        <v>13</v>
      </c>
      <c r="F960">
        <v>7357</v>
      </c>
      <c r="G960">
        <v>0</v>
      </c>
      <c r="H960">
        <v>73570</v>
      </c>
    </row>
    <row r="961" spans="3:8" ht="13.5">
      <c r="C961">
        <v>5053106808</v>
      </c>
      <c r="D961">
        <v>14</v>
      </c>
      <c r="E961">
        <v>18</v>
      </c>
      <c r="F961">
        <v>7625</v>
      </c>
      <c r="G961">
        <v>0</v>
      </c>
      <c r="H961">
        <v>76250</v>
      </c>
    </row>
    <row r="962" spans="3:8" ht="13.5">
      <c r="C962">
        <v>5053107718</v>
      </c>
      <c r="D962">
        <v>9</v>
      </c>
      <c r="E962">
        <v>10</v>
      </c>
      <c r="F962">
        <v>5643</v>
      </c>
      <c r="G962">
        <v>0</v>
      </c>
      <c r="H962">
        <v>56430</v>
      </c>
    </row>
    <row r="963" spans="3:8" ht="13.5">
      <c r="C963">
        <v>5053108218</v>
      </c>
      <c r="D963">
        <v>7</v>
      </c>
      <c r="E963">
        <v>8</v>
      </c>
      <c r="F963">
        <v>6230</v>
      </c>
      <c r="G963">
        <v>0</v>
      </c>
      <c r="H963">
        <v>62300</v>
      </c>
    </row>
    <row r="964" spans="3:8" ht="13.5">
      <c r="C964">
        <v>5053108398</v>
      </c>
      <c r="D964">
        <v>6</v>
      </c>
      <c r="E964">
        <v>7</v>
      </c>
      <c r="F964">
        <v>9663</v>
      </c>
      <c r="G964">
        <v>0</v>
      </c>
      <c r="H964">
        <v>96630</v>
      </c>
    </row>
    <row r="965" spans="3:8" ht="13.5">
      <c r="C965">
        <v>5053108478</v>
      </c>
      <c r="D965">
        <v>7</v>
      </c>
      <c r="E965">
        <v>8</v>
      </c>
      <c r="F965">
        <v>4211</v>
      </c>
      <c r="G965">
        <v>0</v>
      </c>
      <c r="H965">
        <v>42110</v>
      </c>
    </row>
    <row r="966" spans="3:8" ht="13.5">
      <c r="C966">
        <v>5053108628</v>
      </c>
      <c r="D966">
        <v>39</v>
      </c>
      <c r="E966">
        <v>59</v>
      </c>
      <c r="F966">
        <v>29288</v>
      </c>
      <c r="G966">
        <v>0</v>
      </c>
      <c r="H966">
        <v>292880</v>
      </c>
    </row>
    <row r="967" spans="3:8" ht="13.5">
      <c r="C967">
        <v>5053108708</v>
      </c>
      <c r="D967">
        <v>27</v>
      </c>
      <c r="E967">
        <v>60</v>
      </c>
      <c r="F967">
        <v>32140</v>
      </c>
      <c r="G967">
        <v>0</v>
      </c>
      <c r="H967">
        <v>321400</v>
      </c>
    </row>
    <row r="968" spans="3:8" ht="13.5">
      <c r="C968">
        <v>5053108888</v>
      </c>
      <c r="D968">
        <v>26</v>
      </c>
      <c r="E968">
        <v>38</v>
      </c>
      <c r="F968">
        <v>20050</v>
      </c>
      <c r="G968">
        <v>0</v>
      </c>
      <c r="H968">
        <v>200500</v>
      </c>
    </row>
    <row r="969" spans="3:8" ht="13.5">
      <c r="C969">
        <v>5053108968</v>
      </c>
      <c r="D969">
        <v>35</v>
      </c>
      <c r="E969">
        <v>50</v>
      </c>
      <c r="F969">
        <v>27824</v>
      </c>
      <c r="G969">
        <v>0</v>
      </c>
      <c r="H969">
        <v>278240</v>
      </c>
    </row>
    <row r="970" spans="3:8" ht="13.5">
      <c r="C970">
        <v>5053109048</v>
      </c>
      <c r="D970">
        <v>41</v>
      </c>
      <c r="E970">
        <v>70</v>
      </c>
      <c r="F970">
        <v>46441</v>
      </c>
      <c r="G970">
        <v>0</v>
      </c>
      <c r="H970">
        <v>464410</v>
      </c>
    </row>
    <row r="971" spans="3:8" ht="13.5">
      <c r="C971">
        <v>5053109128</v>
      </c>
      <c r="D971">
        <v>21</v>
      </c>
      <c r="E971">
        <v>27</v>
      </c>
      <c r="F971">
        <v>12626</v>
      </c>
      <c r="G971">
        <v>0</v>
      </c>
      <c r="H971">
        <v>126260</v>
      </c>
    </row>
    <row r="972" spans="3:8" ht="13.5">
      <c r="C972">
        <v>5053109208</v>
      </c>
      <c r="D972">
        <v>38</v>
      </c>
      <c r="E972">
        <v>57</v>
      </c>
      <c r="F972">
        <v>27679</v>
      </c>
      <c r="G972">
        <v>0</v>
      </c>
      <c r="H972">
        <v>276790</v>
      </c>
    </row>
    <row r="973" spans="3:8" ht="13.5">
      <c r="C973">
        <v>5053199997</v>
      </c>
      <c r="D973">
        <v>13</v>
      </c>
      <c r="E973">
        <v>312</v>
      </c>
      <c r="F973">
        <v>435923</v>
      </c>
      <c r="G973">
        <v>564728</v>
      </c>
      <c r="H973">
        <v>4923958</v>
      </c>
    </row>
    <row r="974" spans="3:8" ht="13.5">
      <c r="C974">
        <v>5053199998</v>
      </c>
      <c r="D974">
        <v>1261</v>
      </c>
      <c r="E974">
        <v>1853</v>
      </c>
      <c r="F974">
        <v>1127917</v>
      </c>
      <c r="G974">
        <v>0</v>
      </c>
      <c r="H974">
        <v>11279170</v>
      </c>
    </row>
    <row r="975" spans="3:8" ht="13.5">
      <c r="C975">
        <v>5063100117</v>
      </c>
      <c r="D975">
        <v>11</v>
      </c>
      <c r="E975">
        <v>318</v>
      </c>
      <c r="F975">
        <v>589688</v>
      </c>
      <c r="G975">
        <v>600106</v>
      </c>
      <c r="H975">
        <v>6496986</v>
      </c>
    </row>
    <row r="976" spans="3:8" ht="13.5">
      <c r="C976">
        <v>5063100118</v>
      </c>
      <c r="D976">
        <v>62</v>
      </c>
      <c r="E976">
        <v>107</v>
      </c>
      <c r="F976">
        <v>216414</v>
      </c>
      <c r="G976">
        <v>0</v>
      </c>
      <c r="H976">
        <v>2164140</v>
      </c>
    </row>
    <row r="977" spans="3:8" ht="13.5">
      <c r="C977">
        <v>5063100297</v>
      </c>
      <c r="D977">
        <v>5</v>
      </c>
      <c r="E977">
        <v>132</v>
      </c>
      <c r="F977">
        <v>221843</v>
      </c>
      <c r="G977">
        <v>256810</v>
      </c>
      <c r="H977">
        <v>2475240</v>
      </c>
    </row>
    <row r="978" spans="3:8" ht="13.5">
      <c r="C978">
        <v>5063100298</v>
      </c>
      <c r="D978">
        <v>31</v>
      </c>
      <c r="E978">
        <v>81</v>
      </c>
      <c r="F978">
        <v>49148</v>
      </c>
      <c r="G978">
        <v>0</v>
      </c>
      <c r="H978">
        <v>491480</v>
      </c>
    </row>
    <row r="979" spans="3:8" ht="13.5">
      <c r="C979">
        <v>5063100377</v>
      </c>
      <c r="D979">
        <v>1</v>
      </c>
      <c r="E979">
        <v>31</v>
      </c>
      <c r="F979">
        <v>63216</v>
      </c>
      <c r="G979">
        <v>61070</v>
      </c>
      <c r="H979">
        <v>693230</v>
      </c>
    </row>
    <row r="980" spans="3:8" ht="13.5">
      <c r="C980">
        <v>5063100378</v>
      </c>
      <c r="D980">
        <v>28</v>
      </c>
      <c r="E980">
        <v>37</v>
      </c>
      <c r="F980">
        <v>23064</v>
      </c>
      <c r="G980">
        <v>0</v>
      </c>
      <c r="H980">
        <v>230640</v>
      </c>
    </row>
    <row r="981" spans="3:8" ht="13.5">
      <c r="C981">
        <v>5063100457</v>
      </c>
      <c r="D981">
        <v>2</v>
      </c>
      <c r="E981">
        <v>62</v>
      </c>
      <c r="F981">
        <v>141676</v>
      </c>
      <c r="G981">
        <v>122140</v>
      </c>
      <c r="H981">
        <v>1538900</v>
      </c>
    </row>
    <row r="982" spans="3:8" ht="13.5">
      <c r="C982">
        <v>5063100458</v>
      </c>
      <c r="D982">
        <v>4</v>
      </c>
      <c r="E982">
        <v>8</v>
      </c>
      <c r="F982">
        <v>2026</v>
      </c>
      <c r="G982">
        <v>0</v>
      </c>
      <c r="H982">
        <v>20260</v>
      </c>
    </row>
    <row r="983" spans="3:8" ht="13.5">
      <c r="C983">
        <v>5063105248</v>
      </c>
      <c r="D983">
        <v>9</v>
      </c>
      <c r="E983">
        <v>10</v>
      </c>
      <c r="F983">
        <v>5207</v>
      </c>
      <c r="G983">
        <v>0</v>
      </c>
      <c r="H983">
        <v>52070</v>
      </c>
    </row>
    <row r="984" spans="3:8" ht="13.5">
      <c r="C984">
        <v>5063105818</v>
      </c>
      <c r="D984">
        <v>3</v>
      </c>
      <c r="E984">
        <v>4</v>
      </c>
      <c r="F984">
        <v>1877</v>
      </c>
      <c r="G984">
        <v>0</v>
      </c>
      <c r="H984">
        <v>18770</v>
      </c>
    </row>
    <row r="985" spans="3:8" ht="13.5">
      <c r="C985">
        <v>5063106158</v>
      </c>
      <c r="D985">
        <v>2</v>
      </c>
      <c r="E985">
        <v>3</v>
      </c>
      <c r="F985">
        <v>602</v>
      </c>
      <c r="G985">
        <v>0</v>
      </c>
      <c r="H985">
        <v>6020</v>
      </c>
    </row>
    <row r="986" spans="3:8" ht="13.5">
      <c r="C986">
        <v>5063106807</v>
      </c>
      <c r="D986">
        <v>3</v>
      </c>
      <c r="E986">
        <v>93</v>
      </c>
      <c r="F986">
        <v>145116</v>
      </c>
      <c r="G986">
        <v>180110</v>
      </c>
      <c r="H986">
        <v>1631270</v>
      </c>
    </row>
    <row r="987" spans="3:8" ht="13.5">
      <c r="C987">
        <v>5063106808</v>
      </c>
      <c r="D987">
        <v>1</v>
      </c>
      <c r="E987">
        <v>2</v>
      </c>
      <c r="F987">
        <v>191</v>
      </c>
      <c r="G987">
        <v>0</v>
      </c>
      <c r="H987">
        <v>1910</v>
      </c>
    </row>
    <row r="988" spans="3:8" ht="13.5">
      <c r="C988">
        <v>5063108218</v>
      </c>
      <c r="D988">
        <v>1</v>
      </c>
      <c r="E988">
        <v>4</v>
      </c>
      <c r="F988">
        <v>308</v>
      </c>
      <c r="G988">
        <v>0</v>
      </c>
      <c r="H988">
        <v>3080</v>
      </c>
    </row>
    <row r="989" spans="3:8" ht="13.5">
      <c r="C989">
        <v>5063108398</v>
      </c>
      <c r="D989">
        <v>1</v>
      </c>
      <c r="E989">
        <v>1</v>
      </c>
      <c r="F989">
        <v>439</v>
      </c>
      <c r="G989">
        <v>0</v>
      </c>
      <c r="H989">
        <v>4390</v>
      </c>
    </row>
    <row r="990" spans="3:8" ht="13.5">
      <c r="C990">
        <v>5063108628</v>
      </c>
      <c r="D990">
        <v>6</v>
      </c>
      <c r="E990">
        <v>14</v>
      </c>
      <c r="F990">
        <v>2574</v>
      </c>
      <c r="G990">
        <v>0</v>
      </c>
      <c r="H990">
        <v>25740</v>
      </c>
    </row>
    <row r="991" spans="3:8" ht="13.5">
      <c r="C991">
        <v>5063108707</v>
      </c>
      <c r="D991">
        <v>1</v>
      </c>
      <c r="E991">
        <v>31</v>
      </c>
      <c r="F991">
        <v>40151</v>
      </c>
      <c r="G991">
        <v>45440</v>
      </c>
      <c r="H991">
        <v>446950</v>
      </c>
    </row>
    <row r="992" spans="3:8" ht="13.5">
      <c r="C992">
        <v>5063108708</v>
      </c>
      <c r="D992">
        <v>2</v>
      </c>
      <c r="E992">
        <v>2</v>
      </c>
      <c r="F992">
        <v>734</v>
      </c>
      <c r="G992">
        <v>0</v>
      </c>
      <c r="H992">
        <v>7340</v>
      </c>
    </row>
    <row r="993" spans="3:8" ht="13.5">
      <c r="C993">
        <v>5063108888</v>
      </c>
      <c r="D993">
        <v>8</v>
      </c>
      <c r="E993">
        <v>19</v>
      </c>
      <c r="F993">
        <v>3292</v>
      </c>
      <c r="G993">
        <v>0</v>
      </c>
      <c r="H993">
        <v>32920</v>
      </c>
    </row>
    <row r="994" spans="3:8" ht="13.5">
      <c r="C994">
        <v>5063108968</v>
      </c>
      <c r="D994">
        <v>6</v>
      </c>
      <c r="E994">
        <v>9</v>
      </c>
      <c r="F994">
        <v>2748</v>
      </c>
      <c r="G994">
        <v>0</v>
      </c>
      <c r="H994">
        <v>27480</v>
      </c>
    </row>
    <row r="995" spans="3:8" ht="13.5">
      <c r="C995">
        <v>5063109048</v>
      </c>
      <c r="D995">
        <v>4</v>
      </c>
      <c r="E995">
        <v>5</v>
      </c>
      <c r="F995">
        <v>857</v>
      </c>
      <c r="G995">
        <v>0</v>
      </c>
      <c r="H995">
        <v>8570</v>
      </c>
    </row>
    <row r="996" spans="3:8" ht="13.5">
      <c r="C996">
        <v>5063109128</v>
      </c>
      <c r="D996">
        <v>3</v>
      </c>
      <c r="E996">
        <v>4</v>
      </c>
      <c r="F996">
        <v>4463</v>
      </c>
      <c r="G996">
        <v>0</v>
      </c>
      <c r="H996">
        <v>44630</v>
      </c>
    </row>
    <row r="997" spans="3:8" ht="13.5">
      <c r="C997">
        <v>5063109207</v>
      </c>
      <c r="D997">
        <v>1</v>
      </c>
      <c r="E997">
        <v>31</v>
      </c>
      <c r="F997">
        <v>61927</v>
      </c>
      <c r="G997">
        <v>61070</v>
      </c>
      <c r="H997">
        <v>680340</v>
      </c>
    </row>
    <row r="998" spans="3:8" ht="13.5">
      <c r="C998">
        <v>5063109208</v>
      </c>
      <c r="D998">
        <v>5</v>
      </c>
      <c r="E998">
        <v>6</v>
      </c>
      <c r="F998">
        <v>1384</v>
      </c>
      <c r="G998">
        <v>0</v>
      </c>
      <c r="H998">
        <v>13840</v>
      </c>
    </row>
    <row r="999" spans="3:8" ht="13.5">
      <c r="C999">
        <v>5063199997</v>
      </c>
      <c r="D999">
        <v>24</v>
      </c>
      <c r="E999">
        <v>698</v>
      </c>
      <c r="F999">
        <v>1263617</v>
      </c>
      <c r="G999">
        <v>1326746</v>
      </c>
      <c r="H999">
        <v>13962916</v>
      </c>
    </row>
    <row r="1000" spans="3:8" ht="13.5">
      <c r="C1000">
        <v>5063199998</v>
      </c>
      <c r="D1000">
        <v>176</v>
      </c>
      <c r="E1000">
        <v>316</v>
      </c>
      <c r="F1000">
        <v>315328</v>
      </c>
      <c r="G1000">
        <v>0</v>
      </c>
      <c r="H1000">
        <v>3153280</v>
      </c>
    </row>
    <row r="1001" spans="3:8" ht="13.5">
      <c r="C1001">
        <v>5073100117</v>
      </c>
      <c r="D1001">
        <v>11</v>
      </c>
      <c r="E1001">
        <v>297</v>
      </c>
      <c r="F1001">
        <v>447829</v>
      </c>
      <c r="G1001">
        <v>582806</v>
      </c>
      <c r="H1001">
        <v>5061096</v>
      </c>
    </row>
    <row r="1002" spans="3:8" ht="13.5">
      <c r="C1002">
        <v>5073100118</v>
      </c>
      <c r="D1002">
        <v>128</v>
      </c>
      <c r="E1002">
        <v>173</v>
      </c>
      <c r="F1002">
        <v>108373</v>
      </c>
      <c r="G1002">
        <v>0</v>
      </c>
      <c r="H1002">
        <v>1083730</v>
      </c>
    </row>
    <row r="1003" spans="3:8" ht="13.5">
      <c r="C1003">
        <v>5073100297</v>
      </c>
      <c r="D1003">
        <v>6</v>
      </c>
      <c r="E1003">
        <v>174</v>
      </c>
      <c r="F1003">
        <v>218307</v>
      </c>
      <c r="G1003">
        <v>301330</v>
      </c>
      <c r="H1003">
        <v>2484400</v>
      </c>
    </row>
    <row r="1004" spans="3:8" ht="13.5">
      <c r="C1004">
        <v>5073100298</v>
      </c>
      <c r="D1004">
        <v>127</v>
      </c>
      <c r="E1004">
        <v>211</v>
      </c>
      <c r="F1004">
        <v>153564</v>
      </c>
      <c r="G1004">
        <v>0</v>
      </c>
      <c r="H1004">
        <v>1535640</v>
      </c>
    </row>
    <row r="1005" spans="3:8" ht="13.5">
      <c r="C1005">
        <v>5073100377</v>
      </c>
      <c r="D1005">
        <v>2</v>
      </c>
      <c r="E1005">
        <v>33</v>
      </c>
      <c r="F1005">
        <v>61013</v>
      </c>
      <c r="G1005">
        <v>64370</v>
      </c>
      <c r="H1005">
        <v>674500</v>
      </c>
    </row>
    <row r="1006" spans="3:8" ht="13.5">
      <c r="C1006">
        <v>5073100378</v>
      </c>
      <c r="D1006">
        <v>32</v>
      </c>
      <c r="E1006">
        <v>57</v>
      </c>
      <c r="F1006">
        <v>51384</v>
      </c>
      <c r="G1006">
        <v>0</v>
      </c>
      <c r="H1006">
        <v>513840</v>
      </c>
    </row>
    <row r="1007" spans="3:8" ht="13.5">
      <c r="C1007">
        <v>5073100457</v>
      </c>
      <c r="D1007">
        <v>1</v>
      </c>
      <c r="E1007">
        <v>16</v>
      </c>
      <c r="F1007">
        <v>24270</v>
      </c>
      <c r="G1007">
        <v>25020</v>
      </c>
      <c r="H1007">
        <v>267720</v>
      </c>
    </row>
    <row r="1008" spans="3:8" ht="13.5">
      <c r="C1008">
        <v>5073100458</v>
      </c>
      <c r="D1008">
        <v>30</v>
      </c>
      <c r="E1008">
        <v>35</v>
      </c>
      <c r="F1008">
        <v>22543</v>
      </c>
      <c r="G1008">
        <v>0</v>
      </c>
      <c r="H1008">
        <v>225430</v>
      </c>
    </row>
    <row r="1009" spans="3:8" ht="13.5">
      <c r="C1009">
        <v>5073105248</v>
      </c>
      <c r="D1009">
        <v>9</v>
      </c>
      <c r="E1009">
        <v>10</v>
      </c>
      <c r="F1009">
        <v>6102</v>
      </c>
      <c r="G1009">
        <v>0</v>
      </c>
      <c r="H1009">
        <v>61020</v>
      </c>
    </row>
    <row r="1010" spans="3:8" ht="13.5">
      <c r="C1010">
        <v>5073105818</v>
      </c>
      <c r="D1010">
        <v>2</v>
      </c>
      <c r="E1010">
        <v>3</v>
      </c>
      <c r="F1010">
        <v>4852</v>
      </c>
      <c r="G1010">
        <v>0</v>
      </c>
      <c r="H1010">
        <v>48520</v>
      </c>
    </row>
    <row r="1011" spans="3:8" ht="13.5">
      <c r="C1011">
        <v>5073106158</v>
      </c>
      <c r="D1011">
        <v>2</v>
      </c>
      <c r="E1011">
        <v>2</v>
      </c>
      <c r="F1011">
        <v>2018</v>
      </c>
      <c r="G1011">
        <v>0</v>
      </c>
      <c r="H1011">
        <v>20180</v>
      </c>
    </row>
    <row r="1012" spans="3:8" ht="13.5">
      <c r="C1012">
        <v>5073106808</v>
      </c>
      <c r="D1012">
        <v>1</v>
      </c>
      <c r="E1012">
        <v>2</v>
      </c>
      <c r="F1012">
        <v>828</v>
      </c>
      <c r="G1012">
        <v>0</v>
      </c>
      <c r="H1012">
        <v>8280</v>
      </c>
    </row>
    <row r="1013" spans="3:8" ht="13.5">
      <c r="C1013">
        <v>5073107718</v>
      </c>
      <c r="D1013">
        <v>5</v>
      </c>
      <c r="E1013">
        <v>7</v>
      </c>
      <c r="F1013">
        <v>2666</v>
      </c>
      <c r="G1013">
        <v>0</v>
      </c>
      <c r="H1013">
        <v>26660</v>
      </c>
    </row>
    <row r="1014" spans="3:8" ht="13.5">
      <c r="C1014">
        <v>5073108217</v>
      </c>
      <c r="D1014">
        <v>1</v>
      </c>
      <c r="E1014">
        <v>6</v>
      </c>
      <c r="F1014">
        <v>14118</v>
      </c>
      <c r="G1014">
        <v>10240</v>
      </c>
      <c r="H1014">
        <v>151420</v>
      </c>
    </row>
    <row r="1015" spans="3:8" ht="13.5">
      <c r="C1015">
        <v>5073108218</v>
      </c>
      <c r="D1015">
        <v>2</v>
      </c>
      <c r="E1015">
        <v>3</v>
      </c>
      <c r="F1015">
        <v>844</v>
      </c>
      <c r="G1015">
        <v>0</v>
      </c>
      <c r="H1015">
        <v>8440</v>
      </c>
    </row>
    <row r="1016" spans="3:8" ht="13.5">
      <c r="C1016">
        <v>5073108478</v>
      </c>
      <c r="D1016">
        <v>1</v>
      </c>
      <c r="E1016">
        <v>1</v>
      </c>
      <c r="F1016">
        <v>936</v>
      </c>
      <c r="G1016">
        <v>0</v>
      </c>
      <c r="H1016">
        <v>9360</v>
      </c>
    </row>
    <row r="1017" spans="3:8" ht="13.5">
      <c r="C1017">
        <v>5073108628</v>
      </c>
      <c r="D1017">
        <v>19</v>
      </c>
      <c r="E1017">
        <v>26</v>
      </c>
      <c r="F1017">
        <v>15265</v>
      </c>
      <c r="G1017">
        <v>0</v>
      </c>
      <c r="H1017">
        <v>152650</v>
      </c>
    </row>
    <row r="1018" spans="3:8" ht="13.5">
      <c r="C1018">
        <v>5073108707</v>
      </c>
      <c r="D1018">
        <v>1</v>
      </c>
      <c r="E1018">
        <v>31</v>
      </c>
      <c r="F1018">
        <v>39291</v>
      </c>
      <c r="G1018">
        <v>59520</v>
      </c>
      <c r="H1018">
        <v>452430</v>
      </c>
    </row>
    <row r="1019" spans="3:8" ht="13.5">
      <c r="C1019">
        <v>5073108708</v>
      </c>
      <c r="D1019">
        <v>16</v>
      </c>
      <c r="E1019">
        <v>20</v>
      </c>
      <c r="F1019">
        <v>15543</v>
      </c>
      <c r="G1019">
        <v>0</v>
      </c>
      <c r="H1019">
        <v>155430</v>
      </c>
    </row>
    <row r="1020" spans="3:8" ht="13.5">
      <c r="C1020">
        <v>5073108888</v>
      </c>
      <c r="D1020">
        <v>10</v>
      </c>
      <c r="E1020">
        <v>21</v>
      </c>
      <c r="F1020">
        <v>8970</v>
      </c>
      <c r="G1020">
        <v>0</v>
      </c>
      <c r="H1020">
        <v>89700</v>
      </c>
    </row>
    <row r="1021" spans="3:8" ht="13.5">
      <c r="C1021">
        <v>5073108968</v>
      </c>
      <c r="D1021">
        <v>6</v>
      </c>
      <c r="E1021">
        <v>11</v>
      </c>
      <c r="F1021">
        <v>6364</v>
      </c>
      <c r="G1021">
        <v>0</v>
      </c>
      <c r="H1021">
        <v>63640</v>
      </c>
    </row>
    <row r="1022" spans="3:8" ht="13.5">
      <c r="C1022">
        <v>5073109048</v>
      </c>
      <c r="D1022">
        <v>12</v>
      </c>
      <c r="E1022">
        <v>29</v>
      </c>
      <c r="F1022">
        <v>194270</v>
      </c>
      <c r="G1022">
        <v>0</v>
      </c>
      <c r="H1022">
        <v>1942700</v>
      </c>
    </row>
    <row r="1023" spans="3:8" ht="13.5">
      <c r="C1023">
        <v>5073109128</v>
      </c>
      <c r="D1023">
        <v>8</v>
      </c>
      <c r="E1023">
        <v>14</v>
      </c>
      <c r="F1023">
        <v>23868</v>
      </c>
      <c r="G1023">
        <v>0</v>
      </c>
      <c r="H1023">
        <v>238680</v>
      </c>
    </row>
    <row r="1024" spans="3:8" ht="13.5">
      <c r="C1024">
        <v>5073109208</v>
      </c>
      <c r="D1024">
        <v>9</v>
      </c>
      <c r="E1024">
        <v>15</v>
      </c>
      <c r="F1024">
        <v>9132</v>
      </c>
      <c r="G1024">
        <v>0</v>
      </c>
      <c r="H1024">
        <v>91320</v>
      </c>
    </row>
    <row r="1025" spans="3:8" ht="13.5">
      <c r="C1025">
        <v>5073199997</v>
      </c>
      <c r="D1025">
        <v>22</v>
      </c>
      <c r="E1025">
        <v>557</v>
      </c>
      <c r="F1025">
        <v>804828</v>
      </c>
      <c r="G1025">
        <v>1043286</v>
      </c>
      <c r="H1025">
        <v>9091566</v>
      </c>
    </row>
    <row r="1026" spans="3:8" ht="13.5">
      <c r="C1026">
        <v>5073199998</v>
      </c>
      <c r="D1026">
        <v>419</v>
      </c>
      <c r="E1026">
        <v>640</v>
      </c>
      <c r="F1026">
        <v>627522</v>
      </c>
      <c r="G1026">
        <v>0</v>
      </c>
      <c r="H1026">
        <v>6275220</v>
      </c>
    </row>
    <row r="1027" spans="3:8" ht="13.5">
      <c r="C1027">
        <v>5993100117</v>
      </c>
      <c r="D1027">
        <v>237</v>
      </c>
      <c r="E1027">
        <v>6847</v>
      </c>
      <c r="F1027">
        <v>8654305</v>
      </c>
      <c r="G1027">
        <v>12978394</v>
      </c>
      <c r="H1027">
        <v>99521444</v>
      </c>
    </row>
    <row r="1028" spans="3:8" ht="13.5">
      <c r="C1028">
        <v>5993100118</v>
      </c>
      <c r="D1028">
        <v>1740</v>
      </c>
      <c r="E1028">
        <v>3220</v>
      </c>
      <c r="F1028">
        <v>3234481</v>
      </c>
      <c r="G1028">
        <v>0</v>
      </c>
      <c r="H1028">
        <v>32344810</v>
      </c>
    </row>
    <row r="1029" spans="3:8" ht="13.5">
      <c r="C1029">
        <v>5993100297</v>
      </c>
      <c r="D1029">
        <v>162</v>
      </c>
      <c r="E1029">
        <v>4641</v>
      </c>
      <c r="F1029">
        <v>6030629</v>
      </c>
      <c r="G1029">
        <v>8821198</v>
      </c>
      <c r="H1029">
        <v>69127488</v>
      </c>
    </row>
    <row r="1030" spans="3:8" ht="13.5">
      <c r="C1030">
        <v>5993100298</v>
      </c>
      <c r="D1030">
        <v>1824</v>
      </c>
      <c r="E1030">
        <v>3962</v>
      </c>
      <c r="F1030">
        <v>3768682</v>
      </c>
      <c r="G1030">
        <v>0</v>
      </c>
      <c r="H1030">
        <v>37686820</v>
      </c>
    </row>
    <row r="1031" spans="3:8" ht="13.5">
      <c r="C1031">
        <v>5993100377</v>
      </c>
      <c r="D1031">
        <v>52</v>
      </c>
      <c r="E1031">
        <v>1402</v>
      </c>
      <c r="F1031">
        <v>1880210</v>
      </c>
      <c r="G1031">
        <v>2614064</v>
      </c>
      <c r="H1031">
        <v>21416164</v>
      </c>
    </row>
    <row r="1032" spans="3:8" ht="13.5">
      <c r="C1032">
        <v>5993100378</v>
      </c>
      <c r="D1032">
        <v>560</v>
      </c>
      <c r="E1032">
        <v>1317</v>
      </c>
      <c r="F1032">
        <v>1090137</v>
      </c>
      <c r="G1032">
        <v>0</v>
      </c>
      <c r="H1032">
        <v>10901370</v>
      </c>
    </row>
    <row r="1033" spans="3:8" ht="13.5">
      <c r="C1033">
        <v>5993100457</v>
      </c>
      <c r="D1033">
        <v>34</v>
      </c>
      <c r="E1033">
        <v>1017</v>
      </c>
      <c r="F1033">
        <v>1399100</v>
      </c>
      <c r="G1033">
        <v>1940828</v>
      </c>
      <c r="H1033">
        <v>15931828</v>
      </c>
    </row>
    <row r="1034" spans="3:8" ht="13.5">
      <c r="C1034">
        <v>5993100458</v>
      </c>
      <c r="D1034">
        <v>411</v>
      </c>
      <c r="E1034">
        <v>760</v>
      </c>
      <c r="F1034">
        <v>594569</v>
      </c>
      <c r="G1034">
        <v>0</v>
      </c>
      <c r="H1034">
        <v>5945690</v>
      </c>
    </row>
    <row r="1035" spans="3:8" ht="13.5">
      <c r="C1035">
        <v>5993105247</v>
      </c>
      <c r="D1035">
        <v>23</v>
      </c>
      <c r="E1035">
        <v>642</v>
      </c>
      <c r="F1035">
        <v>789789</v>
      </c>
      <c r="G1035">
        <v>1243030</v>
      </c>
      <c r="H1035">
        <v>9140920</v>
      </c>
    </row>
    <row r="1036" spans="3:8" ht="13.5">
      <c r="C1036">
        <v>5993105248</v>
      </c>
      <c r="D1036">
        <v>128</v>
      </c>
      <c r="E1036">
        <v>218</v>
      </c>
      <c r="F1036">
        <v>285369</v>
      </c>
      <c r="G1036">
        <v>0</v>
      </c>
      <c r="H1036">
        <v>2853690</v>
      </c>
    </row>
    <row r="1037" spans="3:8" ht="13.5">
      <c r="C1037">
        <v>5993105817</v>
      </c>
      <c r="D1037">
        <v>6</v>
      </c>
      <c r="E1037">
        <v>170</v>
      </c>
      <c r="F1037">
        <v>196570</v>
      </c>
      <c r="G1037">
        <v>308260</v>
      </c>
      <c r="H1037">
        <v>2273960</v>
      </c>
    </row>
    <row r="1038" spans="3:8" ht="13.5">
      <c r="C1038">
        <v>5993105818</v>
      </c>
      <c r="D1038">
        <v>30</v>
      </c>
      <c r="E1038">
        <v>63</v>
      </c>
      <c r="F1038">
        <v>50472</v>
      </c>
      <c r="G1038">
        <v>0</v>
      </c>
      <c r="H1038">
        <v>504720</v>
      </c>
    </row>
    <row r="1039" spans="3:8" ht="13.5">
      <c r="C1039">
        <v>5993106157</v>
      </c>
      <c r="D1039">
        <v>9</v>
      </c>
      <c r="E1039">
        <v>260</v>
      </c>
      <c r="F1039">
        <v>354502</v>
      </c>
      <c r="G1039">
        <v>493570</v>
      </c>
      <c r="H1039">
        <v>4038590</v>
      </c>
    </row>
    <row r="1040" spans="3:8" ht="13.5">
      <c r="C1040">
        <v>5993106158</v>
      </c>
      <c r="D1040">
        <v>63</v>
      </c>
      <c r="E1040">
        <v>96</v>
      </c>
      <c r="F1040">
        <v>125199</v>
      </c>
      <c r="G1040">
        <v>0</v>
      </c>
      <c r="H1040">
        <v>1251990</v>
      </c>
    </row>
    <row r="1041" spans="3:8" ht="13.5">
      <c r="C1041">
        <v>5993106807</v>
      </c>
      <c r="D1041">
        <v>13</v>
      </c>
      <c r="E1041">
        <v>363</v>
      </c>
      <c r="F1041">
        <v>499440</v>
      </c>
      <c r="G1041">
        <v>702674</v>
      </c>
      <c r="H1041">
        <v>5697074</v>
      </c>
    </row>
    <row r="1042" spans="3:8" ht="13.5">
      <c r="C1042">
        <v>5993106808</v>
      </c>
      <c r="D1042">
        <v>68</v>
      </c>
      <c r="E1042">
        <v>166</v>
      </c>
      <c r="F1042">
        <v>121756</v>
      </c>
      <c r="G1042">
        <v>0</v>
      </c>
      <c r="H1042">
        <v>1217560</v>
      </c>
    </row>
    <row r="1043" spans="3:8" ht="13.5">
      <c r="C1043">
        <v>5993107717</v>
      </c>
      <c r="D1043">
        <v>3</v>
      </c>
      <c r="E1043">
        <v>93</v>
      </c>
      <c r="F1043">
        <v>115803</v>
      </c>
      <c r="G1043">
        <v>177920</v>
      </c>
      <c r="H1043">
        <v>1335950</v>
      </c>
    </row>
    <row r="1044" spans="3:8" ht="13.5">
      <c r="C1044">
        <v>5993107718</v>
      </c>
      <c r="D1044">
        <v>44</v>
      </c>
      <c r="E1044">
        <v>65</v>
      </c>
      <c r="F1044">
        <v>41549</v>
      </c>
      <c r="G1044">
        <v>0</v>
      </c>
      <c r="H1044">
        <v>415490</v>
      </c>
    </row>
    <row r="1045" spans="3:8" ht="13.5">
      <c r="C1045">
        <v>5993108217</v>
      </c>
      <c r="D1045">
        <v>10</v>
      </c>
      <c r="E1045">
        <v>285</v>
      </c>
      <c r="F1045">
        <v>382693</v>
      </c>
      <c r="G1045">
        <v>549290</v>
      </c>
      <c r="H1045">
        <v>4376220</v>
      </c>
    </row>
    <row r="1046" spans="3:8" ht="13.5">
      <c r="C1046">
        <v>5993108218</v>
      </c>
      <c r="D1046">
        <v>46</v>
      </c>
      <c r="E1046">
        <v>82</v>
      </c>
      <c r="F1046">
        <v>85348</v>
      </c>
      <c r="G1046">
        <v>0</v>
      </c>
      <c r="H1046">
        <v>853480</v>
      </c>
    </row>
    <row r="1047" spans="3:8" ht="13.5">
      <c r="C1047">
        <v>5993108397</v>
      </c>
      <c r="D1047">
        <v>3</v>
      </c>
      <c r="E1047">
        <v>73</v>
      </c>
      <c r="F1047">
        <v>90075</v>
      </c>
      <c r="G1047">
        <v>141620</v>
      </c>
      <c r="H1047">
        <v>1042370</v>
      </c>
    </row>
    <row r="1048" spans="3:8" ht="13.5">
      <c r="C1048">
        <v>5993108398</v>
      </c>
      <c r="D1048">
        <v>33</v>
      </c>
      <c r="E1048">
        <v>55</v>
      </c>
      <c r="F1048">
        <v>47947</v>
      </c>
      <c r="G1048">
        <v>0</v>
      </c>
      <c r="H1048">
        <v>479470</v>
      </c>
    </row>
    <row r="1049" spans="3:8" ht="13.5">
      <c r="C1049">
        <v>5993108477</v>
      </c>
      <c r="D1049">
        <v>2</v>
      </c>
      <c r="E1049">
        <v>62</v>
      </c>
      <c r="F1049">
        <v>79837</v>
      </c>
      <c r="G1049">
        <v>120590</v>
      </c>
      <c r="H1049">
        <v>918960</v>
      </c>
    </row>
    <row r="1050" spans="3:8" ht="13.5">
      <c r="C1050">
        <v>5993108478</v>
      </c>
      <c r="D1050">
        <v>26</v>
      </c>
      <c r="E1050">
        <v>34</v>
      </c>
      <c r="F1050">
        <v>26251</v>
      </c>
      <c r="G1050">
        <v>0</v>
      </c>
      <c r="H1050">
        <v>262510</v>
      </c>
    </row>
    <row r="1051" spans="3:8" ht="13.5">
      <c r="C1051">
        <v>5993108627</v>
      </c>
      <c r="D1051">
        <v>21</v>
      </c>
      <c r="E1051">
        <v>569</v>
      </c>
      <c r="F1051">
        <v>871940</v>
      </c>
      <c r="G1051">
        <v>1057938</v>
      </c>
      <c r="H1051">
        <v>9777338</v>
      </c>
    </row>
    <row r="1052" spans="3:8" ht="13.5">
      <c r="C1052">
        <v>5993108628</v>
      </c>
      <c r="D1052">
        <v>171</v>
      </c>
      <c r="E1052">
        <v>345</v>
      </c>
      <c r="F1052">
        <v>286596</v>
      </c>
      <c r="G1052">
        <v>0</v>
      </c>
      <c r="H1052">
        <v>2865960</v>
      </c>
    </row>
    <row r="1053" spans="3:8" ht="13.5">
      <c r="C1053">
        <v>5993108707</v>
      </c>
      <c r="D1053">
        <v>17</v>
      </c>
      <c r="E1053">
        <v>513</v>
      </c>
      <c r="F1053">
        <v>747271</v>
      </c>
      <c r="G1053">
        <v>994106</v>
      </c>
      <c r="H1053">
        <v>8466816</v>
      </c>
    </row>
    <row r="1054" spans="3:8" ht="13.5">
      <c r="C1054">
        <v>5993108708</v>
      </c>
      <c r="D1054">
        <v>157</v>
      </c>
      <c r="E1054">
        <v>419</v>
      </c>
      <c r="F1054">
        <v>340526</v>
      </c>
      <c r="G1054">
        <v>0</v>
      </c>
      <c r="H1054">
        <v>3405260</v>
      </c>
    </row>
    <row r="1055" spans="3:8" ht="13.5">
      <c r="C1055">
        <v>5993108887</v>
      </c>
      <c r="D1055">
        <v>14</v>
      </c>
      <c r="E1055">
        <v>434</v>
      </c>
      <c r="F1055">
        <v>520296</v>
      </c>
      <c r="G1055">
        <v>817966</v>
      </c>
      <c r="H1055">
        <v>6020926</v>
      </c>
    </row>
    <row r="1056" spans="3:8" ht="13.5">
      <c r="C1056">
        <v>5993108888</v>
      </c>
      <c r="D1056">
        <v>124</v>
      </c>
      <c r="E1056">
        <v>236</v>
      </c>
      <c r="F1056">
        <v>296129</v>
      </c>
      <c r="G1056">
        <v>0</v>
      </c>
      <c r="H1056">
        <v>2961290</v>
      </c>
    </row>
    <row r="1057" spans="3:8" ht="13.5">
      <c r="C1057">
        <v>5993108967</v>
      </c>
      <c r="D1057">
        <v>15</v>
      </c>
      <c r="E1057">
        <v>464</v>
      </c>
      <c r="F1057">
        <v>574376</v>
      </c>
      <c r="G1057">
        <v>874070</v>
      </c>
      <c r="H1057">
        <v>6617830</v>
      </c>
    </row>
    <row r="1058" spans="3:8" ht="13.5">
      <c r="C1058">
        <v>5993108968</v>
      </c>
      <c r="D1058">
        <v>138</v>
      </c>
      <c r="E1058">
        <v>272</v>
      </c>
      <c r="F1058">
        <v>274182</v>
      </c>
      <c r="G1058">
        <v>0</v>
      </c>
      <c r="H1058">
        <v>2741820</v>
      </c>
    </row>
    <row r="1059" spans="3:8" ht="13.5">
      <c r="C1059">
        <v>5993109047</v>
      </c>
      <c r="D1059">
        <v>23</v>
      </c>
      <c r="E1059">
        <v>653</v>
      </c>
      <c r="F1059">
        <v>831172</v>
      </c>
      <c r="G1059">
        <v>1264380</v>
      </c>
      <c r="H1059">
        <v>9576100</v>
      </c>
    </row>
    <row r="1060" spans="3:8" ht="13.5">
      <c r="C1060">
        <v>5993109048</v>
      </c>
      <c r="D1060">
        <v>191</v>
      </c>
      <c r="E1060">
        <v>388</v>
      </c>
      <c r="F1060">
        <v>534670</v>
      </c>
      <c r="G1060">
        <v>0</v>
      </c>
      <c r="H1060">
        <v>5346700</v>
      </c>
    </row>
    <row r="1061" spans="3:8" ht="13.5">
      <c r="C1061">
        <v>5993109127</v>
      </c>
      <c r="D1061">
        <v>25</v>
      </c>
      <c r="E1061">
        <v>737</v>
      </c>
      <c r="F1061">
        <v>895056</v>
      </c>
      <c r="G1061">
        <v>1413468</v>
      </c>
      <c r="H1061">
        <v>10364028</v>
      </c>
    </row>
    <row r="1062" spans="3:8" ht="13.5">
      <c r="C1062">
        <v>5993109128</v>
      </c>
      <c r="D1062">
        <v>147</v>
      </c>
      <c r="E1062">
        <v>211</v>
      </c>
      <c r="F1062">
        <v>195240</v>
      </c>
      <c r="G1062">
        <v>0</v>
      </c>
      <c r="H1062">
        <v>1952400</v>
      </c>
    </row>
    <row r="1063" spans="3:8" ht="13.5">
      <c r="C1063">
        <v>5993109207</v>
      </c>
      <c r="D1063">
        <v>15</v>
      </c>
      <c r="E1063">
        <v>374</v>
      </c>
      <c r="F1063">
        <v>528800</v>
      </c>
      <c r="G1063">
        <v>726168</v>
      </c>
      <c r="H1063">
        <v>6014168</v>
      </c>
    </row>
    <row r="1064" spans="3:8" ht="13.5">
      <c r="C1064">
        <v>5993109208</v>
      </c>
      <c r="D1064">
        <v>158</v>
      </c>
      <c r="E1064">
        <v>285</v>
      </c>
      <c r="F1064">
        <v>210494</v>
      </c>
      <c r="G1064">
        <v>0</v>
      </c>
      <c r="H1064">
        <v>2104940</v>
      </c>
    </row>
    <row r="1065" spans="3:8" ht="13.5">
      <c r="C1065">
        <v>5993190107</v>
      </c>
      <c r="D1065">
        <v>485</v>
      </c>
      <c r="E1065">
        <v>13907</v>
      </c>
      <c r="F1065">
        <v>17964244</v>
      </c>
      <c r="G1065">
        <v>26354484</v>
      </c>
      <c r="H1065">
        <v>205996924</v>
      </c>
    </row>
    <row r="1066" spans="3:8" ht="13.5">
      <c r="C1066">
        <v>5993190108</v>
      </c>
      <c r="D1066">
        <v>4535</v>
      </c>
      <c r="E1066">
        <v>9259</v>
      </c>
      <c r="F1066">
        <v>8687869</v>
      </c>
      <c r="G1066">
        <v>0</v>
      </c>
      <c r="H1066">
        <v>86878690</v>
      </c>
    </row>
    <row r="1067" spans="3:8" ht="13.5">
      <c r="C1067">
        <v>5993190117</v>
      </c>
      <c r="D1067">
        <v>23</v>
      </c>
      <c r="E1067">
        <v>642</v>
      </c>
      <c r="F1067">
        <v>789789</v>
      </c>
      <c r="G1067">
        <v>1243030</v>
      </c>
      <c r="H1067">
        <v>9140920</v>
      </c>
    </row>
    <row r="1068" spans="3:8" ht="13.5">
      <c r="C1068">
        <v>5993190118</v>
      </c>
      <c r="D1068">
        <v>128</v>
      </c>
      <c r="E1068">
        <v>218</v>
      </c>
      <c r="F1068">
        <v>285369</v>
      </c>
      <c r="G1068">
        <v>0</v>
      </c>
      <c r="H1068">
        <v>2853690</v>
      </c>
    </row>
    <row r="1069" spans="3:8" ht="13.5">
      <c r="C1069">
        <v>5993190127</v>
      </c>
      <c r="D1069">
        <v>40</v>
      </c>
      <c r="E1069">
        <v>1167</v>
      </c>
      <c r="F1069">
        <v>1446128</v>
      </c>
      <c r="G1069">
        <v>2215298</v>
      </c>
      <c r="H1069">
        <v>16676578</v>
      </c>
    </row>
    <row r="1070" spans="3:8" ht="13.5">
      <c r="C1070">
        <v>5993190128</v>
      </c>
      <c r="D1070">
        <v>240</v>
      </c>
      <c r="E1070">
        <v>370</v>
      </c>
      <c r="F1070">
        <v>370911</v>
      </c>
      <c r="G1070">
        <v>0</v>
      </c>
      <c r="H1070">
        <v>3709110</v>
      </c>
    </row>
    <row r="1071" spans="3:8" ht="13.5">
      <c r="C1071">
        <v>5993190137</v>
      </c>
      <c r="D1071">
        <v>66</v>
      </c>
      <c r="E1071">
        <v>1819</v>
      </c>
      <c r="F1071">
        <v>2647451</v>
      </c>
      <c r="G1071">
        <v>3480886</v>
      </c>
      <c r="H1071">
        <v>29955396</v>
      </c>
    </row>
    <row r="1072" spans="3:8" ht="13.5">
      <c r="C1072">
        <v>5993190138</v>
      </c>
      <c r="D1072">
        <v>554</v>
      </c>
      <c r="E1072">
        <v>1215</v>
      </c>
      <c r="F1072">
        <v>959372</v>
      </c>
      <c r="G1072">
        <v>0</v>
      </c>
      <c r="H1072">
        <v>9593720</v>
      </c>
    </row>
    <row r="1073" spans="3:8" ht="13.5">
      <c r="C1073">
        <v>5993190147</v>
      </c>
      <c r="D1073">
        <v>55</v>
      </c>
      <c r="E1073">
        <v>1644</v>
      </c>
      <c r="F1073">
        <v>2041647</v>
      </c>
      <c r="G1073">
        <v>3134336</v>
      </c>
      <c r="H1073">
        <v>23550806</v>
      </c>
    </row>
    <row r="1074" spans="3:8" ht="13.5">
      <c r="C1074">
        <v>5993190148</v>
      </c>
      <c r="D1074">
        <v>497</v>
      </c>
      <c r="E1074">
        <v>961</v>
      </c>
      <c r="F1074">
        <v>1146530</v>
      </c>
      <c r="G1074">
        <v>0</v>
      </c>
      <c r="H1074">
        <v>11465300</v>
      </c>
    </row>
    <row r="1075" spans="3:8" ht="13.5">
      <c r="C1075">
        <v>5993190157</v>
      </c>
      <c r="D1075">
        <v>15</v>
      </c>
      <c r="E1075">
        <v>420</v>
      </c>
      <c r="F1075">
        <v>552605</v>
      </c>
      <c r="G1075">
        <v>811500</v>
      </c>
      <c r="H1075">
        <v>6337550</v>
      </c>
    </row>
    <row r="1076" spans="3:8" ht="13.5">
      <c r="C1076">
        <v>5993190158</v>
      </c>
      <c r="D1076">
        <v>105</v>
      </c>
      <c r="E1076">
        <v>171</v>
      </c>
      <c r="F1076">
        <v>159546</v>
      </c>
      <c r="G1076">
        <v>0</v>
      </c>
      <c r="H1076">
        <v>1595460</v>
      </c>
    </row>
    <row r="1077" spans="3:8" ht="13.5">
      <c r="C1077">
        <v>5993199997</v>
      </c>
      <c r="D1077">
        <v>684</v>
      </c>
      <c r="E1077">
        <v>19599</v>
      </c>
      <c r="F1077">
        <v>25441864</v>
      </c>
      <c r="G1077">
        <v>37239534</v>
      </c>
      <c r="H1077">
        <v>291658174</v>
      </c>
    </row>
    <row r="1078" spans="3:8" ht="13.5">
      <c r="C1078">
        <v>5993199998</v>
      </c>
      <c r="D1078">
        <v>6059</v>
      </c>
      <c r="E1078">
        <v>12194</v>
      </c>
      <c r="F1078">
        <v>11609597</v>
      </c>
      <c r="G1078">
        <v>0</v>
      </c>
      <c r="H1078">
        <v>116095970</v>
      </c>
    </row>
    <row r="1079" spans="3:8" ht="13.5">
      <c r="C1079">
        <v>6013100117</v>
      </c>
      <c r="D1079">
        <v>10</v>
      </c>
      <c r="E1079">
        <v>238</v>
      </c>
      <c r="F1079">
        <v>400725</v>
      </c>
      <c r="G1079">
        <v>442768</v>
      </c>
      <c r="H1079">
        <v>4450018</v>
      </c>
    </row>
    <row r="1080" spans="3:8" ht="13.5">
      <c r="C1080">
        <v>6013100118</v>
      </c>
      <c r="D1080">
        <v>57</v>
      </c>
      <c r="E1080">
        <v>79</v>
      </c>
      <c r="F1080">
        <v>53749</v>
      </c>
      <c r="G1080">
        <v>0</v>
      </c>
      <c r="H1080">
        <v>537490</v>
      </c>
    </row>
    <row r="1081" spans="3:8" ht="13.5">
      <c r="C1081">
        <v>6013100297</v>
      </c>
      <c r="D1081">
        <v>4</v>
      </c>
      <c r="E1081">
        <v>65</v>
      </c>
      <c r="F1081">
        <v>154977</v>
      </c>
      <c r="G1081">
        <v>126360</v>
      </c>
      <c r="H1081">
        <v>1676130</v>
      </c>
    </row>
    <row r="1082" spans="3:8" ht="13.5">
      <c r="C1082">
        <v>6013100298</v>
      </c>
      <c r="D1082">
        <v>89</v>
      </c>
      <c r="E1082">
        <v>260</v>
      </c>
      <c r="F1082">
        <v>1012074</v>
      </c>
      <c r="G1082">
        <v>0</v>
      </c>
      <c r="H1082">
        <v>10120740</v>
      </c>
    </row>
    <row r="1083" spans="3:8" ht="13.5">
      <c r="C1083">
        <v>6013100377</v>
      </c>
      <c r="D1083">
        <v>1</v>
      </c>
      <c r="E1083">
        <v>23</v>
      </c>
      <c r="F1083">
        <v>34876</v>
      </c>
      <c r="G1083">
        <v>34638</v>
      </c>
      <c r="H1083">
        <v>383398</v>
      </c>
    </row>
    <row r="1084" spans="3:8" ht="13.5">
      <c r="C1084">
        <v>6013100378</v>
      </c>
      <c r="D1084">
        <v>28</v>
      </c>
      <c r="E1084">
        <v>68</v>
      </c>
      <c r="F1084">
        <v>108732</v>
      </c>
      <c r="G1084">
        <v>0</v>
      </c>
      <c r="H1084">
        <v>1087320</v>
      </c>
    </row>
    <row r="1085" spans="3:8" ht="13.5">
      <c r="C1085">
        <v>6013100458</v>
      </c>
      <c r="D1085">
        <v>16</v>
      </c>
      <c r="E1085">
        <v>37</v>
      </c>
      <c r="F1085">
        <v>248362</v>
      </c>
      <c r="G1085">
        <v>0</v>
      </c>
      <c r="H1085">
        <v>2483620</v>
      </c>
    </row>
    <row r="1086" spans="3:8" ht="13.5">
      <c r="C1086">
        <v>6013105248</v>
      </c>
      <c r="D1086">
        <v>8</v>
      </c>
      <c r="E1086">
        <v>8</v>
      </c>
      <c r="F1086">
        <v>7481</v>
      </c>
      <c r="G1086">
        <v>0</v>
      </c>
      <c r="H1086">
        <v>74810</v>
      </c>
    </row>
    <row r="1087" spans="3:8" ht="13.5">
      <c r="C1087">
        <v>6013105817</v>
      </c>
      <c r="D1087">
        <v>1</v>
      </c>
      <c r="E1087">
        <v>31</v>
      </c>
      <c r="F1087">
        <v>52215</v>
      </c>
      <c r="G1087">
        <v>59520</v>
      </c>
      <c r="H1087">
        <v>581670</v>
      </c>
    </row>
    <row r="1088" spans="3:8" ht="13.5">
      <c r="C1088">
        <v>6013105818</v>
      </c>
      <c r="D1088">
        <v>5</v>
      </c>
      <c r="E1088">
        <v>17</v>
      </c>
      <c r="F1088">
        <v>96931</v>
      </c>
      <c r="G1088">
        <v>0</v>
      </c>
      <c r="H1088">
        <v>969310</v>
      </c>
    </row>
    <row r="1089" spans="3:8" ht="13.5">
      <c r="C1089">
        <v>6013106158</v>
      </c>
      <c r="D1089">
        <v>6</v>
      </c>
      <c r="E1089">
        <v>8</v>
      </c>
      <c r="F1089">
        <v>4236</v>
      </c>
      <c r="G1089">
        <v>0</v>
      </c>
      <c r="H1089">
        <v>42360</v>
      </c>
    </row>
    <row r="1090" spans="3:8" ht="13.5">
      <c r="C1090">
        <v>6013106807</v>
      </c>
      <c r="D1090">
        <v>1</v>
      </c>
      <c r="E1090">
        <v>14</v>
      </c>
      <c r="F1090">
        <v>36797</v>
      </c>
      <c r="G1090">
        <v>26300</v>
      </c>
      <c r="H1090">
        <v>394270</v>
      </c>
    </row>
    <row r="1091" spans="3:8" ht="13.5">
      <c r="C1091">
        <v>6013106808</v>
      </c>
      <c r="D1091">
        <v>5</v>
      </c>
      <c r="E1091">
        <v>21</v>
      </c>
      <c r="F1091">
        <v>180621</v>
      </c>
      <c r="G1091">
        <v>0</v>
      </c>
      <c r="H1091">
        <v>1806210</v>
      </c>
    </row>
    <row r="1092" spans="3:8" ht="13.5">
      <c r="C1092">
        <v>6013107718</v>
      </c>
      <c r="D1092">
        <v>1</v>
      </c>
      <c r="E1092">
        <v>3</v>
      </c>
      <c r="F1092">
        <v>1290</v>
      </c>
      <c r="G1092">
        <v>0</v>
      </c>
      <c r="H1092">
        <v>12900</v>
      </c>
    </row>
    <row r="1093" spans="3:8" ht="13.5">
      <c r="C1093">
        <v>6013108217</v>
      </c>
      <c r="D1093">
        <v>1</v>
      </c>
      <c r="E1093">
        <v>13</v>
      </c>
      <c r="F1093">
        <v>27692</v>
      </c>
      <c r="G1093">
        <v>27142</v>
      </c>
      <c r="H1093">
        <v>304062</v>
      </c>
    </row>
    <row r="1094" spans="3:8" ht="13.5">
      <c r="C1094">
        <v>6013108218</v>
      </c>
      <c r="D1094">
        <v>4</v>
      </c>
      <c r="E1094">
        <v>4</v>
      </c>
      <c r="F1094">
        <v>2789</v>
      </c>
      <c r="G1094">
        <v>0</v>
      </c>
      <c r="H1094">
        <v>27890</v>
      </c>
    </row>
    <row r="1095" spans="3:8" ht="13.5">
      <c r="C1095">
        <v>6013108398</v>
      </c>
      <c r="D1095">
        <v>3</v>
      </c>
      <c r="E1095">
        <v>5</v>
      </c>
      <c r="F1095">
        <v>3791</v>
      </c>
      <c r="G1095">
        <v>0</v>
      </c>
      <c r="H1095">
        <v>37910</v>
      </c>
    </row>
    <row r="1096" spans="3:8" ht="13.5">
      <c r="C1096">
        <v>6013108627</v>
      </c>
      <c r="D1096">
        <v>2</v>
      </c>
      <c r="E1096">
        <v>34</v>
      </c>
      <c r="F1096">
        <v>128253</v>
      </c>
      <c r="G1096">
        <v>61862</v>
      </c>
      <c r="H1096">
        <v>1344392</v>
      </c>
    </row>
    <row r="1097" spans="3:8" ht="13.5">
      <c r="C1097">
        <v>6013108628</v>
      </c>
      <c r="D1097">
        <v>13</v>
      </c>
      <c r="E1097">
        <v>19</v>
      </c>
      <c r="F1097">
        <v>72553</v>
      </c>
      <c r="G1097">
        <v>0</v>
      </c>
      <c r="H1097">
        <v>725530</v>
      </c>
    </row>
    <row r="1098" spans="3:8" ht="13.5">
      <c r="C1098">
        <v>6013108707</v>
      </c>
      <c r="D1098">
        <v>2</v>
      </c>
      <c r="E1098">
        <v>59</v>
      </c>
      <c r="F1098">
        <v>96881</v>
      </c>
      <c r="G1098">
        <v>119020</v>
      </c>
      <c r="H1098">
        <v>1087830</v>
      </c>
    </row>
    <row r="1099" spans="3:8" ht="13.5">
      <c r="C1099">
        <v>6013108708</v>
      </c>
      <c r="D1099">
        <v>5</v>
      </c>
      <c r="E1099">
        <v>11</v>
      </c>
      <c r="F1099">
        <v>74517</v>
      </c>
      <c r="G1099">
        <v>0</v>
      </c>
      <c r="H1099">
        <v>745170</v>
      </c>
    </row>
    <row r="1100" spans="3:8" ht="13.5">
      <c r="C1100">
        <v>6013108888</v>
      </c>
      <c r="D1100">
        <v>7</v>
      </c>
      <c r="E1100">
        <v>28</v>
      </c>
      <c r="F1100">
        <v>9821</v>
      </c>
      <c r="G1100">
        <v>0</v>
      </c>
      <c r="H1100">
        <v>98210</v>
      </c>
    </row>
    <row r="1101" spans="3:8" ht="13.5">
      <c r="C1101">
        <v>6013108967</v>
      </c>
      <c r="D1101">
        <v>1</v>
      </c>
      <c r="E1101">
        <v>31</v>
      </c>
      <c r="F1101">
        <v>72894</v>
      </c>
      <c r="G1101">
        <v>57766</v>
      </c>
      <c r="H1101">
        <v>786706</v>
      </c>
    </row>
    <row r="1102" spans="3:8" ht="13.5">
      <c r="C1102">
        <v>6013108968</v>
      </c>
      <c r="D1102">
        <v>7</v>
      </c>
      <c r="E1102">
        <v>13</v>
      </c>
      <c r="F1102">
        <v>16691</v>
      </c>
      <c r="G1102">
        <v>0</v>
      </c>
      <c r="H1102">
        <v>166910</v>
      </c>
    </row>
    <row r="1103" spans="3:8" ht="13.5">
      <c r="C1103">
        <v>6013109047</v>
      </c>
      <c r="D1103">
        <v>1</v>
      </c>
      <c r="E1103">
        <v>31</v>
      </c>
      <c r="F1103">
        <v>63654</v>
      </c>
      <c r="G1103">
        <v>12338</v>
      </c>
      <c r="H1103">
        <v>648878</v>
      </c>
    </row>
    <row r="1104" spans="3:8" ht="13.5">
      <c r="C1104">
        <v>6013109048</v>
      </c>
      <c r="D1104">
        <v>11</v>
      </c>
      <c r="E1104">
        <v>18</v>
      </c>
      <c r="F1104">
        <v>15659</v>
      </c>
      <c r="G1104">
        <v>0</v>
      </c>
      <c r="H1104">
        <v>156590</v>
      </c>
    </row>
    <row r="1105" spans="3:8" ht="13.5">
      <c r="C1105">
        <v>6013109128</v>
      </c>
      <c r="D1105">
        <v>10</v>
      </c>
      <c r="E1105">
        <v>22</v>
      </c>
      <c r="F1105">
        <v>18664</v>
      </c>
      <c r="G1105">
        <v>0</v>
      </c>
      <c r="H1105">
        <v>186640</v>
      </c>
    </row>
    <row r="1106" spans="3:8" ht="13.5">
      <c r="C1106">
        <v>6013109208</v>
      </c>
      <c r="D1106">
        <v>7</v>
      </c>
      <c r="E1106">
        <v>17</v>
      </c>
      <c r="F1106">
        <v>9916</v>
      </c>
      <c r="G1106">
        <v>0</v>
      </c>
      <c r="H1106">
        <v>99160</v>
      </c>
    </row>
    <row r="1107" spans="3:8" ht="13.5">
      <c r="C1107">
        <v>6013199997</v>
      </c>
      <c r="D1107">
        <v>24</v>
      </c>
      <c r="E1107">
        <v>539</v>
      </c>
      <c r="F1107">
        <v>1068964</v>
      </c>
      <c r="G1107">
        <v>967714</v>
      </c>
      <c r="H1107">
        <v>11657354</v>
      </c>
    </row>
    <row r="1108" spans="3:8" ht="13.5">
      <c r="C1108">
        <v>6013199998</v>
      </c>
      <c r="D1108">
        <v>282</v>
      </c>
      <c r="E1108">
        <v>638</v>
      </c>
      <c r="F1108">
        <v>1937877</v>
      </c>
      <c r="G1108">
        <v>0</v>
      </c>
      <c r="H1108">
        <v>19378770</v>
      </c>
    </row>
    <row r="1109" spans="3:8" ht="13.5">
      <c r="C1109">
        <v>6023100117</v>
      </c>
      <c r="D1109">
        <v>6</v>
      </c>
      <c r="E1109">
        <v>186</v>
      </c>
      <c r="F1109">
        <v>252852</v>
      </c>
      <c r="G1109">
        <v>383036</v>
      </c>
      <c r="H1109">
        <v>2911556</v>
      </c>
    </row>
    <row r="1110" spans="3:8" ht="13.5">
      <c r="C1110">
        <v>6023100118</v>
      </c>
      <c r="D1110">
        <v>50</v>
      </c>
      <c r="E1110">
        <v>93</v>
      </c>
      <c r="F1110">
        <v>91663</v>
      </c>
      <c r="G1110">
        <v>0</v>
      </c>
      <c r="H1110">
        <v>916630</v>
      </c>
    </row>
    <row r="1111" spans="3:8" ht="13.5">
      <c r="C1111">
        <v>6023100297</v>
      </c>
      <c r="D1111">
        <v>5</v>
      </c>
      <c r="E1111">
        <v>146</v>
      </c>
      <c r="F1111">
        <v>196536</v>
      </c>
      <c r="G1111">
        <v>290308</v>
      </c>
      <c r="H1111">
        <v>2255668</v>
      </c>
    </row>
    <row r="1112" spans="3:8" ht="13.5">
      <c r="C1112">
        <v>6023100298</v>
      </c>
      <c r="D1112">
        <v>39</v>
      </c>
      <c r="E1112">
        <v>49</v>
      </c>
      <c r="F1112">
        <v>44411</v>
      </c>
      <c r="G1112">
        <v>0</v>
      </c>
      <c r="H1112">
        <v>444110</v>
      </c>
    </row>
    <row r="1113" spans="3:8" ht="13.5">
      <c r="C1113">
        <v>6023100377</v>
      </c>
      <c r="D1113">
        <v>3</v>
      </c>
      <c r="E1113">
        <v>93</v>
      </c>
      <c r="F1113">
        <v>132935</v>
      </c>
      <c r="G1113">
        <v>169250</v>
      </c>
      <c r="H1113">
        <v>1498600</v>
      </c>
    </row>
    <row r="1114" spans="3:8" ht="13.5">
      <c r="C1114">
        <v>6023100378</v>
      </c>
      <c r="D1114">
        <v>21</v>
      </c>
      <c r="E1114">
        <v>24</v>
      </c>
      <c r="F1114">
        <v>19757</v>
      </c>
      <c r="G1114">
        <v>0</v>
      </c>
      <c r="H1114">
        <v>197570</v>
      </c>
    </row>
    <row r="1115" spans="3:8" ht="13.5">
      <c r="C1115">
        <v>6023100457</v>
      </c>
      <c r="D1115">
        <v>3</v>
      </c>
      <c r="E1115">
        <v>93</v>
      </c>
      <c r="F1115">
        <v>134092</v>
      </c>
      <c r="G1115">
        <v>181290</v>
      </c>
      <c r="H1115">
        <v>1522210</v>
      </c>
    </row>
    <row r="1116" spans="3:8" ht="13.5">
      <c r="C1116">
        <v>6023100458</v>
      </c>
      <c r="D1116">
        <v>13</v>
      </c>
      <c r="E1116">
        <v>17</v>
      </c>
      <c r="F1116">
        <v>12837</v>
      </c>
      <c r="G1116">
        <v>0</v>
      </c>
      <c r="H1116">
        <v>128370</v>
      </c>
    </row>
    <row r="1117" spans="3:8" ht="13.5">
      <c r="C1117">
        <v>6023105247</v>
      </c>
      <c r="D1117">
        <v>2</v>
      </c>
      <c r="E1117">
        <v>50</v>
      </c>
      <c r="F1117">
        <v>75201</v>
      </c>
      <c r="G1117">
        <v>96270</v>
      </c>
      <c r="H1117">
        <v>848280</v>
      </c>
    </row>
    <row r="1118" spans="3:8" ht="13.5">
      <c r="C1118">
        <v>6023105248</v>
      </c>
      <c r="D1118">
        <v>4</v>
      </c>
      <c r="E1118">
        <v>3</v>
      </c>
      <c r="F1118">
        <v>3531</v>
      </c>
      <c r="G1118">
        <v>0</v>
      </c>
      <c r="H1118">
        <v>35310</v>
      </c>
    </row>
    <row r="1119" spans="3:8" ht="13.5">
      <c r="C1119">
        <v>6023105817</v>
      </c>
      <c r="D1119">
        <v>1</v>
      </c>
      <c r="E1119">
        <v>31</v>
      </c>
      <c r="F1119">
        <v>46628</v>
      </c>
      <c r="G1119">
        <v>70928</v>
      </c>
      <c r="H1119">
        <v>537208</v>
      </c>
    </row>
    <row r="1120" spans="3:8" ht="13.5">
      <c r="C1120">
        <v>6023105818</v>
      </c>
      <c r="D1120">
        <v>1</v>
      </c>
      <c r="E1120">
        <v>1</v>
      </c>
      <c r="F1120">
        <v>1682</v>
      </c>
      <c r="G1120">
        <v>0</v>
      </c>
      <c r="H1120">
        <v>16820</v>
      </c>
    </row>
    <row r="1121" spans="3:8" ht="13.5">
      <c r="C1121">
        <v>6023106158</v>
      </c>
      <c r="D1121">
        <v>3</v>
      </c>
      <c r="E1121">
        <v>3</v>
      </c>
      <c r="F1121">
        <v>4180</v>
      </c>
      <c r="G1121">
        <v>0</v>
      </c>
      <c r="H1121">
        <v>41800</v>
      </c>
    </row>
    <row r="1122" spans="3:8" ht="13.5">
      <c r="C1122">
        <v>6023106808</v>
      </c>
      <c r="D1122">
        <v>6</v>
      </c>
      <c r="E1122">
        <v>8</v>
      </c>
      <c r="F1122">
        <v>10264</v>
      </c>
      <c r="G1122">
        <v>0</v>
      </c>
      <c r="H1122">
        <v>102640</v>
      </c>
    </row>
    <row r="1123" spans="3:8" ht="13.5">
      <c r="C1123">
        <v>6023107717</v>
      </c>
      <c r="D1123">
        <v>1</v>
      </c>
      <c r="E1123">
        <v>31</v>
      </c>
      <c r="F1123">
        <v>36301</v>
      </c>
      <c r="G1123">
        <v>59520</v>
      </c>
      <c r="H1123">
        <v>422530</v>
      </c>
    </row>
    <row r="1124" spans="3:8" ht="13.5">
      <c r="C1124">
        <v>6023107718</v>
      </c>
      <c r="D1124">
        <v>1</v>
      </c>
      <c r="E1124">
        <v>4</v>
      </c>
      <c r="F1124">
        <v>766</v>
      </c>
      <c r="G1124">
        <v>0</v>
      </c>
      <c r="H1124">
        <v>7660</v>
      </c>
    </row>
    <row r="1125" spans="3:8" ht="13.5">
      <c r="C1125">
        <v>6023108398</v>
      </c>
      <c r="D1125">
        <v>1</v>
      </c>
      <c r="E1125">
        <v>1</v>
      </c>
      <c r="F1125">
        <v>268</v>
      </c>
      <c r="G1125">
        <v>0</v>
      </c>
      <c r="H1125">
        <v>2680</v>
      </c>
    </row>
    <row r="1126" spans="3:8" ht="13.5">
      <c r="C1126">
        <v>6023108478</v>
      </c>
      <c r="D1126">
        <v>1</v>
      </c>
      <c r="E1126">
        <v>1</v>
      </c>
      <c r="F1126">
        <v>140</v>
      </c>
      <c r="G1126">
        <v>0</v>
      </c>
      <c r="H1126">
        <v>1400</v>
      </c>
    </row>
    <row r="1127" spans="3:8" ht="13.5">
      <c r="C1127">
        <v>6023108627</v>
      </c>
      <c r="D1127">
        <v>1</v>
      </c>
      <c r="E1127">
        <v>31</v>
      </c>
      <c r="F1127">
        <v>43411</v>
      </c>
      <c r="G1127">
        <v>61070</v>
      </c>
      <c r="H1127">
        <v>495180</v>
      </c>
    </row>
    <row r="1128" spans="3:8" ht="13.5">
      <c r="C1128">
        <v>6023108628</v>
      </c>
      <c r="D1128">
        <v>10</v>
      </c>
      <c r="E1128">
        <v>14</v>
      </c>
      <c r="F1128">
        <v>15986</v>
      </c>
      <c r="G1128">
        <v>0</v>
      </c>
      <c r="H1128">
        <v>159860</v>
      </c>
    </row>
    <row r="1129" spans="3:8" ht="13.5">
      <c r="C1129">
        <v>6023108708</v>
      </c>
      <c r="D1129">
        <v>6</v>
      </c>
      <c r="E1129">
        <v>6</v>
      </c>
      <c r="F1129">
        <v>1512</v>
      </c>
      <c r="G1129">
        <v>0</v>
      </c>
      <c r="H1129">
        <v>15120</v>
      </c>
    </row>
    <row r="1130" spans="3:8" ht="13.5">
      <c r="C1130">
        <v>6023108888</v>
      </c>
      <c r="D1130">
        <v>3</v>
      </c>
      <c r="E1130">
        <v>5</v>
      </c>
      <c r="F1130">
        <v>2659</v>
      </c>
      <c r="G1130">
        <v>0</v>
      </c>
      <c r="H1130">
        <v>26590</v>
      </c>
    </row>
    <row r="1131" spans="3:8" ht="13.5">
      <c r="C1131">
        <v>6023108968</v>
      </c>
      <c r="D1131">
        <v>6</v>
      </c>
      <c r="E1131">
        <v>12</v>
      </c>
      <c r="F1131">
        <v>5012</v>
      </c>
      <c r="G1131">
        <v>0</v>
      </c>
      <c r="H1131">
        <v>50120</v>
      </c>
    </row>
    <row r="1132" spans="3:8" ht="13.5">
      <c r="C1132">
        <v>6023109047</v>
      </c>
      <c r="D1132">
        <v>1</v>
      </c>
      <c r="E1132">
        <v>31</v>
      </c>
      <c r="F1132">
        <v>38801</v>
      </c>
      <c r="G1132">
        <v>61070</v>
      </c>
      <c r="H1132">
        <v>449080</v>
      </c>
    </row>
    <row r="1133" spans="3:8" ht="13.5">
      <c r="C1133">
        <v>6023109048</v>
      </c>
      <c r="D1133">
        <v>6</v>
      </c>
      <c r="E1133">
        <v>6</v>
      </c>
      <c r="F1133">
        <v>5467</v>
      </c>
      <c r="G1133">
        <v>0</v>
      </c>
      <c r="H1133">
        <v>54670</v>
      </c>
    </row>
    <row r="1134" spans="3:8" ht="13.5">
      <c r="C1134">
        <v>6023109127</v>
      </c>
      <c r="D1134">
        <v>1</v>
      </c>
      <c r="E1134">
        <v>12</v>
      </c>
      <c r="F1134">
        <v>24695</v>
      </c>
      <c r="G1134">
        <v>23000</v>
      </c>
      <c r="H1134">
        <v>269950</v>
      </c>
    </row>
    <row r="1135" spans="3:8" ht="13.5">
      <c r="C1135">
        <v>6023109128</v>
      </c>
      <c r="D1135">
        <v>9</v>
      </c>
      <c r="E1135">
        <v>11</v>
      </c>
      <c r="F1135">
        <v>13838</v>
      </c>
      <c r="G1135">
        <v>0</v>
      </c>
      <c r="H1135">
        <v>138380</v>
      </c>
    </row>
    <row r="1136" spans="3:8" ht="13.5">
      <c r="C1136">
        <v>6023109207</v>
      </c>
      <c r="D1136">
        <v>1</v>
      </c>
      <c r="E1136">
        <v>31</v>
      </c>
      <c r="F1136">
        <v>40861</v>
      </c>
      <c r="G1136">
        <v>61070</v>
      </c>
      <c r="H1136">
        <v>469680</v>
      </c>
    </row>
    <row r="1137" spans="3:8" ht="13.5">
      <c r="C1137">
        <v>6023109208</v>
      </c>
      <c r="D1137">
        <v>3</v>
      </c>
      <c r="E1137">
        <v>3</v>
      </c>
      <c r="F1137">
        <v>3500</v>
      </c>
      <c r="G1137">
        <v>0</v>
      </c>
      <c r="H1137">
        <v>35000</v>
      </c>
    </row>
    <row r="1138" spans="3:8" ht="13.5">
      <c r="C1138">
        <v>6023199997</v>
      </c>
      <c r="D1138">
        <v>25</v>
      </c>
      <c r="E1138">
        <v>735</v>
      </c>
      <c r="F1138">
        <v>1022313</v>
      </c>
      <c r="G1138">
        <v>1456812</v>
      </c>
      <c r="H1138">
        <v>11679942</v>
      </c>
    </row>
    <row r="1139" spans="3:8" ht="13.5">
      <c r="C1139">
        <v>6023199998</v>
      </c>
      <c r="D1139">
        <v>183</v>
      </c>
      <c r="E1139">
        <v>261</v>
      </c>
      <c r="F1139">
        <v>237473</v>
      </c>
      <c r="G1139">
        <v>0</v>
      </c>
      <c r="H1139">
        <v>2374730</v>
      </c>
    </row>
    <row r="1140" spans="3:8" ht="13.5">
      <c r="C1140">
        <v>6033100117</v>
      </c>
      <c r="D1140">
        <v>19</v>
      </c>
      <c r="E1140">
        <v>410</v>
      </c>
      <c r="F1140">
        <v>813506</v>
      </c>
      <c r="G1140">
        <v>767276</v>
      </c>
      <c r="H1140">
        <v>8902336</v>
      </c>
    </row>
    <row r="1141" spans="3:8" ht="13.5">
      <c r="C1141">
        <v>6033100118</v>
      </c>
      <c r="D1141">
        <v>168</v>
      </c>
      <c r="E1141">
        <v>229</v>
      </c>
      <c r="F1141">
        <v>279408</v>
      </c>
      <c r="G1141">
        <v>0</v>
      </c>
      <c r="H1141">
        <v>2794080</v>
      </c>
    </row>
    <row r="1142" spans="3:8" ht="13.5">
      <c r="C1142">
        <v>6033100297</v>
      </c>
      <c r="D1142">
        <v>2</v>
      </c>
      <c r="E1142">
        <v>62</v>
      </c>
      <c r="F1142">
        <v>122445</v>
      </c>
      <c r="G1142">
        <v>129208</v>
      </c>
      <c r="H1142">
        <v>1353658</v>
      </c>
    </row>
    <row r="1143" spans="3:8" ht="13.5">
      <c r="C1143">
        <v>6033100298</v>
      </c>
      <c r="D1143">
        <v>141</v>
      </c>
      <c r="E1143">
        <v>201</v>
      </c>
      <c r="F1143">
        <v>296107</v>
      </c>
      <c r="G1143">
        <v>0</v>
      </c>
      <c r="H1143">
        <v>2961070</v>
      </c>
    </row>
    <row r="1144" spans="3:8" ht="13.5">
      <c r="C1144">
        <v>6033100377</v>
      </c>
      <c r="D1144">
        <v>4</v>
      </c>
      <c r="E1144">
        <v>99</v>
      </c>
      <c r="F1144">
        <v>171096</v>
      </c>
      <c r="G1144">
        <v>199192</v>
      </c>
      <c r="H1144">
        <v>1910152</v>
      </c>
    </row>
    <row r="1145" spans="3:8" ht="13.5">
      <c r="C1145">
        <v>6033100378</v>
      </c>
      <c r="D1145">
        <v>71</v>
      </c>
      <c r="E1145">
        <v>90</v>
      </c>
      <c r="F1145">
        <v>50769</v>
      </c>
      <c r="G1145">
        <v>0</v>
      </c>
      <c r="H1145">
        <v>507690</v>
      </c>
    </row>
    <row r="1146" spans="3:8" ht="13.5">
      <c r="C1146">
        <v>6033100457</v>
      </c>
      <c r="D1146">
        <v>2</v>
      </c>
      <c r="E1146">
        <v>45</v>
      </c>
      <c r="F1146">
        <v>106672</v>
      </c>
      <c r="G1146">
        <v>61070</v>
      </c>
      <c r="H1146">
        <v>1127790</v>
      </c>
    </row>
    <row r="1147" spans="3:8" ht="13.5">
      <c r="C1147">
        <v>6033100458</v>
      </c>
      <c r="D1147">
        <v>36</v>
      </c>
      <c r="E1147">
        <v>56</v>
      </c>
      <c r="F1147">
        <v>36843</v>
      </c>
      <c r="G1147">
        <v>0</v>
      </c>
      <c r="H1147">
        <v>368430</v>
      </c>
    </row>
    <row r="1148" spans="3:8" ht="13.5">
      <c r="C1148">
        <v>6033105248</v>
      </c>
      <c r="D1148">
        <v>9</v>
      </c>
      <c r="E1148">
        <v>9</v>
      </c>
      <c r="F1148">
        <v>3814</v>
      </c>
      <c r="G1148">
        <v>0</v>
      </c>
      <c r="H1148">
        <v>38140</v>
      </c>
    </row>
    <row r="1149" spans="3:8" ht="13.5">
      <c r="C1149">
        <v>6033105818</v>
      </c>
      <c r="D1149">
        <v>6</v>
      </c>
      <c r="E1149">
        <v>8</v>
      </c>
      <c r="F1149">
        <v>4174</v>
      </c>
      <c r="G1149">
        <v>0</v>
      </c>
      <c r="H1149">
        <v>41740</v>
      </c>
    </row>
    <row r="1150" spans="3:8" ht="13.5">
      <c r="C1150">
        <v>6033106157</v>
      </c>
      <c r="D1150">
        <v>1</v>
      </c>
      <c r="E1150">
        <v>31</v>
      </c>
      <c r="F1150">
        <v>63402</v>
      </c>
      <c r="G1150">
        <v>51270</v>
      </c>
      <c r="H1150">
        <v>685290</v>
      </c>
    </row>
    <row r="1151" spans="3:8" ht="13.5">
      <c r="C1151">
        <v>6033106158</v>
      </c>
      <c r="D1151">
        <v>8</v>
      </c>
      <c r="E1151">
        <v>15</v>
      </c>
      <c r="F1151">
        <v>8062</v>
      </c>
      <c r="G1151">
        <v>0</v>
      </c>
      <c r="H1151">
        <v>80620</v>
      </c>
    </row>
    <row r="1152" spans="3:8" ht="13.5">
      <c r="C1152">
        <v>6033106808</v>
      </c>
      <c r="D1152">
        <v>12</v>
      </c>
      <c r="E1152">
        <v>13</v>
      </c>
      <c r="F1152">
        <v>5009</v>
      </c>
      <c r="G1152">
        <v>0</v>
      </c>
      <c r="H1152">
        <v>50090</v>
      </c>
    </row>
    <row r="1153" spans="3:8" ht="13.5">
      <c r="C1153">
        <v>6033107718</v>
      </c>
      <c r="D1153">
        <v>1</v>
      </c>
      <c r="E1153">
        <v>2</v>
      </c>
      <c r="F1153">
        <v>908</v>
      </c>
      <c r="G1153">
        <v>0</v>
      </c>
      <c r="H1153">
        <v>9080</v>
      </c>
    </row>
    <row r="1154" spans="3:8" ht="13.5">
      <c r="C1154">
        <v>6033108217</v>
      </c>
      <c r="D1154">
        <v>2</v>
      </c>
      <c r="E1154">
        <v>60</v>
      </c>
      <c r="F1154">
        <v>98490</v>
      </c>
      <c r="G1154">
        <v>129714</v>
      </c>
      <c r="H1154">
        <v>1114614</v>
      </c>
    </row>
    <row r="1155" spans="3:8" ht="13.5">
      <c r="C1155">
        <v>6033108218</v>
      </c>
      <c r="D1155">
        <v>6</v>
      </c>
      <c r="E1155">
        <v>8</v>
      </c>
      <c r="F1155">
        <v>14659</v>
      </c>
      <c r="G1155">
        <v>0</v>
      </c>
      <c r="H1155">
        <v>146590</v>
      </c>
    </row>
    <row r="1156" spans="3:8" ht="13.5">
      <c r="C1156">
        <v>6033108398</v>
      </c>
      <c r="D1156">
        <v>3</v>
      </c>
      <c r="E1156">
        <v>4</v>
      </c>
      <c r="F1156">
        <v>1131</v>
      </c>
      <c r="G1156">
        <v>0</v>
      </c>
      <c r="H1156">
        <v>11310</v>
      </c>
    </row>
    <row r="1157" spans="3:8" ht="13.5">
      <c r="C1157">
        <v>6033108478</v>
      </c>
      <c r="D1157">
        <v>5</v>
      </c>
      <c r="E1157">
        <v>6</v>
      </c>
      <c r="F1157">
        <v>4090</v>
      </c>
      <c r="G1157">
        <v>0</v>
      </c>
      <c r="H1157">
        <v>40900</v>
      </c>
    </row>
    <row r="1158" spans="3:8" ht="13.5">
      <c r="C1158">
        <v>6033108627</v>
      </c>
      <c r="D1158">
        <v>1</v>
      </c>
      <c r="E1158">
        <v>31</v>
      </c>
      <c r="F1158">
        <v>54971</v>
      </c>
      <c r="G1158">
        <v>68138</v>
      </c>
      <c r="H1158">
        <v>617848</v>
      </c>
    </row>
    <row r="1159" spans="3:8" ht="13.5">
      <c r="C1159">
        <v>6033108628</v>
      </c>
      <c r="D1159">
        <v>18</v>
      </c>
      <c r="E1159">
        <v>20</v>
      </c>
      <c r="F1159">
        <v>11636</v>
      </c>
      <c r="G1159">
        <v>0</v>
      </c>
      <c r="H1159">
        <v>116360</v>
      </c>
    </row>
    <row r="1160" spans="3:8" ht="13.5">
      <c r="C1160">
        <v>6033108707</v>
      </c>
      <c r="D1160">
        <v>1</v>
      </c>
      <c r="E1160">
        <v>31</v>
      </c>
      <c r="F1160">
        <v>33529</v>
      </c>
      <c r="G1160">
        <v>61070</v>
      </c>
      <c r="H1160">
        <v>396360</v>
      </c>
    </row>
    <row r="1161" spans="3:8" ht="13.5">
      <c r="C1161">
        <v>6033108708</v>
      </c>
      <c r="D1161">
        <v>23</v>
      </c>
      <c r="E1161">
        <v>27</v>
      </c>
      <c r="F1161">
        <v>14034</v>
      </c>
      <c r="G1161">
        <v>0</v>
      </c>
      <c r="H1161">
        <v>140340</v>
      </c>
    </row>
    <row r="1162" spans="3:8" ht="13.5">
      <c r="C1162">
        <v>6033108887</v>
      </c>
      <c r="D1162">
        <v>1</v>
      </c>
      <c r="E1162">
        <v>13</v>
      </c>
      <c r="F1162">
        <v>44171</v>
      </c>
      <c r="G1162">
        <v>23640</v>
      </c>
      <c r="H1162">
        <v>465350</v>
      </c>
    </row>
    <row r="1163" spans="3:8" ht="13.5">
      <c r="C1163">
        <v>6033108888</v>
      </c>
      <c r="D1163">
        <v>12</v>
      </c>
      <c r="E1163">
        <v>17</v>
      </c>
      <c r="F1163">
        <v>8669</v>
      </c>
      <c r="G1163">
        <v>0</v>
      </c>
      <c r="H1163">
        <v>86690</v>
      </c>
    </row>
    <row r="1164" spans="3:8" ht="13.5">
      <c r="C1164">
        <v>6033108968</v>
      </c>
      <c r="D1164">
        <v>9</v>
      </c>
      <c r="E1164">
        <v>11</v>
      </c>
      <c r="F1164">
        <v>6148</v>
      </c>
      <c r="G1164">
        <v>0</v>
      </c>
      <c r="H1164">
        <v>61480</v>
      </c>
    </row>
    <row r="1165" spans="3:8" ht="13.5">
      <c r="C1165">
        <v>6033109048</v>
      </c>
      <c r="D1165">
        <v>26</v>
      </c>
      <c r="E1165">
        <v>35</v>
      </c>
      <c r="F1165">
        <v>32082</v>
      </c>
      <c r="G1165">
        <v>0</v>
      </c>
      <c r="H1165">
        <v>320820</v>
      </c>
    </row>
    <row r="1166" spans="3:8" ht="13.5">
      <c r="C1166">
        <v>6033109127</v>
      </c>
      <c r="D1166">
        <v>2</v>
      </c>
      <c r="E1166">
        <v>62</v>
      </c>
      <c r="F1166">
        <v>112010</v>
      </c>
      <c r="G1166">
        <v>122140</v>
      </c>
      <c r="H1166">
        <v>1242240</v>
      </c>
    </row>
    <row r="1167" spans="3:8" ht="13.5">
      <c r="C1167">
        <v>6033109128</v>
      </c>
      <c r="D1167">
        <v>13</v>
      </c>
      <c r="E1167">
        <v>19</v>
      </c>
      <c r="F1167">
        <v>12645</v>
      </c>
      <c r="G1167">
        <v>0</v>
      </c>
      <c r="H1167">
        <v>126450</v>
      </c>
    </row>
    <row r="1168" spans="3:8" ht="13.5">
      <c r="C1168">
        <v>6033109207</v>
      </c>
      <c r="D1168">
        <v>1</v>
      </c>
      <c r="E1168">
        <v>31</v>
      </c>
      <c r="F1168">
        <v>65891</v>
      </c>
      <c r="G1168">
        <v>61070</v>
      </c>
      <c r="H1168">
        <v>719980</v>
      </c>
    </row>
    <row r="1169" spans="3:8" ht="13.5">
      <c r="C1169">
        <v>6033109208</v>
      </c>
      <c r="D1169">
        <v>27</v>
      </c>
      <c r="E1169">
        <v>34</v>
      </c>
      <c r="F1169">
        <v>15321</v>
      </c>
      <c r="G1169">
        <v>0</v>
      </c>
      <c r="H1169">
        <v>153210</v>
      </c>
    </row>
    <row r="1170" spans="3:8" ht="13.5">
      <c r="C1170">
        <v>6033199997</v>
      </c>
      <c r="D1170">
        <v>36</v>
      </c>
      <c r="E1170">
        <v>875</v>
      </c>
      <c r="F1170">
        <v>1686183</v>
      </c>
      <c r="G1170">
        <v>1673788</v>
      </c>
      <c r="H1170">
        <v>18535618</v>
      </c>
    </row>
    <row r="1171" spans="3:8" ht="13.5">
      <c r="C1171">
        <v>6033199998</v>
      </c>
      <c r="D1171">
        <v>594</v>
      </c>
      <c r="E1171">
        <v>804</v>
      </c>
      <c r="F1171">
        <v>805509</v>
      </c>
      <c r="G1171">
        <v>0</v>
      </c>
      <c r="H1171">
        <v>8055090</v>
      </c>
    </row>
    <row r="1172" spans="3:8" ht="13.5">
      <c r="C1172">
        <v>6043100117</v>
      </c>
      <c r="D1172">
        <v>24</v>
      </c>
      <c r="E1172">
        <v>716</v>
      </c>
      <c r="F1172">
        <v>1371418</v>
      </c>
      <c r="G1172">
        <v>1413394</v>
      </c>
      <c r="H1172">
        <v>15127574</v>
      </c>
    </row>
    <row r="1173" spans="3:8" ht="13.5">
      <c r="C1173">
        <v>6043100118</v>
      </c>
      <c r="D1173">
        <v>38</v>
      </c>
      <c r="E1173">
        <v>83</v>
      </c>
      <c r="F1173">
        <v>206084</v>
      </c>
      <c r="G1173">
        <v>0</v>
      </c>
      <c r="H1173">
        <v>2060840</v>
      </c>
    </row>
    <row r="1174" spans="3:8" ht="13.5">
      <c r="C1174">
        <v>6043100297</v>
      </c>
      <c r="D1174">
        <v>5</v>
      </c>
      <c r="E1174">
        <v>155</v>
      </c>
      <c r="F1174">
        <v>333967</v>
      </c>
      <c r="G1174">
        <v>289278</v>
      </c>
      <c r="H1174">
        <v>3628948</v>
      </c>
    </row>
    <row r="1175" spans="3:8" ht="13.5">
      <c r="C1175">
        <v>6043100298</v>
      </c>
      <c r="D1175">
        <v>48</v>
      </c>
      <c r="E1175">
        <v>124</v>
      </c>
      <c r="F1175">
        <v>184584</v>
      </c>
      <c r="G1175">
        <v>0</v>
      </c>
      <c r="H1175">
        <v>1845840</v>
      </c>
    </row>
    <row r="1176" spans="3:8" ht="13.5">
      <c r="C1176">
        <v>6043100377</v>
      </c>
      <c r="D1176">
        <v>4</v>
      </c>
      <c r="E1176">
        <v>124</v>
      </c>
      <c r="F1176">
        <v>220261</v>
      </c>
      <c r="G1176">
        <v>251348</v>
      </c>
      <c r="H1176">
        <v>2453958</v>
      </c>
    </row>
    <row r="1177" spans="3:8" ht="13.5">
      <c r="C1177">
        <v>6043100378</v>
      </c>
      <c r="D1177">
        <v>18</v>
      </c>
      <c r="E1177">
        <v>34</v>
      </c>
      <c r="F1177">
        <v>86443</v>
      </c>
      <c r="G1177">
        <v>0</v>
      </c>
      <c r="H1177">
        <v>864430</v>
      </c>
    </row>
    <row r="1178" spans="3:8" ht="13.5">
      <c r="C1178">
        <v>6043100457</v>
      </c>
      <c r="D1178">
        <v>3</v>
      </c>
      <c r="E1178">
        <v>93</v>
      </c>
      <c r="F1178">
        <v>242407</v>
      </c>
      <c r="G1178">
        <v>170438</v>
      </c>
      <c r="H1178">
        <v>2594508</v>
      </c>
    </row>
    <row r="1179" spans="3:8" ht="13.5">
      <c r="C1179">
        <v>6043100458</v>
      </c>
      <c r="D1179">
        <v>8</v>
      </c>
      <c r="E1179">
        <v>20</v>
      </c>
      <c r="F1179">
        <v>63193</v>
      </c>
      <c r="G1179">
        <v>0</v>
      </c>
      <c r="H1179">
        <v>631930</v>
      </c>
    </row>
    <row r="1180" spans="3:8" ht="13.5">
      <c r="C1180">
        <v>6043105247</v>
      </c>
      <c r="D1180">
        <v>1</v>
      </c>
      <c r="E1180">
        <v>31</v>
      </c>
      <c r="F1180">
        <v>52753</v>
      </c>
      <c r="G1180">
        <v>55850</v>
      </c>
      <c r="H1180">
        <v>583380</v>
      </c>
    </row>
    <row r="1181" spans="3:8" ht="13.5">
      <c r="C1181">
        <v>6043105248</v>
      </c>
      <c r="D1181">
        <v>5</v>
      </c>
      <c r="E1181">
        <v>10</v>
      </c>
      <c r="F1181">
        <v>40169</v>
      </c>
      <c r="G1181">
        <v>0</v>
      </c>
      <c r="H1181">
        <v>401690</v>
      </c>
    </row>
    <row r="1182" spans="3:8" ht="13.5">
      <c r="C1182">
        <v>6043105817</v>
      </c>
      <c r="D1182">
        <v>1</v>
      </c>
      <c r="E1182">
        <v>31</v>
      </c>
      <c r="F1182">
        <v>66446</v>
      </c>
      <c r="G1182">
        <v>61070</v>
      </c>
      <c r="H1182">
        <v>725530</v>
      </c>
    </row>
    <row r="1183" spans="3:8" ht="13.5">
      <c r="C1183">
        <v>6043105818</v>
      </c>
      <c r="D1183">
        <v>1</v>
      </c>
      <c r="E1183">
        <v>1</v>
      </c>
      <c r="F1183">
        <v>138</v>
      </c>
      <c r="G1183">
        <v>0</v>
      </c>
      <c r="H1183">
        <v>1380</v>
      </c>
    </row>
    <row r="1184" spans="3:8" ht="13.5">
      <c r="C1184">
        <v>6043106158</v>
      </c>
      <c r="D1184">
        <v>5</v>
      </c>
      <c r="E1184">
        <v>8</v>
      </c>
      <c r="F1184">
        <v>5543</v>
      </c>
      <c r="G1184">
        <v>0</v>
      </c>
      <c r="H1184">
        <v>55430</v>
      </c>
    </row>
    <row r="1185" spans="3:8" ht="13.5">
      <c r="C1185">
        <v>6043106807</v>
      </c>
      <c r="D1185">
        <v>2</v>
      </c>
      <c r="E1185">
        <v>62</v>
      </c>
      <c r="F1185">
        <v>110821</v>
      </c>
      <c r="G1185">
        <v>122140</v>
      </c>
      <c r="H1185">
        <v>1230350</v>
      </c>
    </row>
    <row r="1186" spans="3:8" ht="13.5">
      <c r="C1186">
        <v>6043107717</v>
      </c>
      <c r="D1186">
        <v>1</v>
      </c>
      <c r="E1186">
        <v>31</v>
      </c>
      <c r="F1186">
        <v>58488</v>
      </c>
      <c r="G1186">
        <v>61070</v>
      </c>
      <c r="H1186">
        <v>645950</v>
      </c>
    </row>
    <row r="1187" spans="3:8" ht="13.5">
      <c r="C1187">
        <v>6043108217</v>
      </c>
      <c r="D1187">
        <v>1</v>
      </c>
      <c r="E1187">
        <v>31</v>
      </c>
      <c r="F1187">
        <v>61988</v>
      </c>
      <c r="G1187">
        <v>61070</v>
      </c>
      <c r="H1187">
        <v>680950</v>
      </c>
    </row>
    <row r="1188" spans="3:8" ht="13.5">
      <c r="C1188">
        <v>6043108218</v>
      </c>
      <c r="D1188">
        <v>1</v>
      </c>
      <c r="E1188">
        <v>2</v>
      </c>
      <c r="F1188">
        <v>172</v>
      </c>
      <c r="G1188">
        <v>0</v>
      </c>
      <c r="H1188">
        <v>1720</v>
      </c>
    </row>
    <row r="1189" spans="3:8" ht="13.5">
      <c r="C1189">
        <v>6043108477</v>
      </c>
      <c r="D1189">
        <v>1</v>
      </c>
      <c r="E1189">
        <v>31</v>
      </c>
      <c r="F1189">
        <v>53958</v>
      </c>
      <c r="G1189">
        <v>61070</v>
      </c>
      <c r="H1189">
        <v>600650</v>
      </c>
    </row>
    <row r="1190" spans="3:8" ht="13.5">
      <c r="C1190">
        <v>6043108627</v>
      </c>
      <c r="D1190">
        <v>4</v>
      </c>
      <c r="E1190">
        <v>124</v>
      </c>
      <c r="F1190">
        <v>255134</v>
      </c>
      <c r="G1190">
        <v>251348</v>
      </c>
      <c r="H1190">
        <v>2802688</v>
      </c>
    </row>
    <row r="1191" spans="3:8" ht="13.5">
      <c r="C1191">
        <v>6043108628</v>
      </c>
      <c r="D1191">
        <v>6</v>
      </c>
      <c r="E1191">
        <v>10</v>
      </c>
      <c r="F1191">
        <v>23239</v>
      </c>
      <c r="G1191">
        <v>0</v>
      </c>
      <c r="H1191">
        <v>232390</v>
      </c>
    </row>
    <row r="1192" spans="3:8" ht="13.5">
      <c r="C1192">
        <v>6043108708</v>
      </c>
      <c r="D1192">
        <v>4</v>
      </c>
      <c r="E1192">
        <v>14</v>
      </c>
      <c r="F1192">
        <v>9119</v>
      </c>
      <c r="G1192">
        <v>0</v>
      </c>
      <c r="H1192">
        <v>91190</v>
      </c>
    </row>
    <row r="1193" spans="3:8" ht="13.5">
      <c r="C1193">
        <v>6043108887</v>
      </c>
      <c r="D1193">
        <v>1</v>
      </c>
      <c r="E1193">
        <v>31</v>
      </c>
      <c r="F1193">
        <v>57754</v>
      </c>
      <c r="G1193">
        <v>61070</v>
      </c>
      <c r="H1193">
        <v>638610</v>
      </c>
    </row>
    <row r="1194" spans="3:8" ht="13.5">
      <c r="C1194">
        <v>6043108888</v>
      </c>
      <c r="D1194">
        <v>4</v>
      </c>
      <c r="E1194">
        <v>4</v>
      </c>
      <c r="F1194">
        <v>3179</v>
      </c>
      <c r="G1194">
        <v>0</v>
      </c>
      <c r="H1194">
        <v>31790</v>
      </c>
    </row>
    <row r="1195" spans="3:8" ht="13.5">
      <c r="C1195">
        <v>6043109047</v>
      </c>
      <c r="D1195">
        <v>2</v>
      </c>
      <c r="E1195">
        <v>62</v>
      </c>
      <c r="F1195">
        <v>168821</v>
      </c>
      <c r="G1195">
        <v>102300</v>
      </c>
      <c r="H1195">
        <v>1790510</v>
      </c>
    </row>
    <row r="1196" spans="3:8" ht="13.5">
      <c r="C1196">
        <v>6043109048</v>
      </c>
      <c r="D1196">
        <v>3</v>
      </c>
      <c r="E1196">
        <v>7</v>
      </c>
      <c r="F1196">
        <v>19150</v>
      </c>
      <c r="G1196">
        <v>0</v>
      </c>
      <c r="H1196">
        <v>191500</v>
      </c>
    </row>
    <row r="1197" spans="3:8" ht="13.5">
      <c r="C1197">
        <v>6043109127</v>
      </c>
      <c r="D1197">
        <v>1</v>
      </c>
      <c r="E1197">
        <v>31</v>
      </c>
      <c r="F1197">
        <v>68292</v>
      </c>
      <c r="G1197">
        <v>61070</v>
      </c>
      <c r="H1197">
        <v>743990</v>
      </c>
    </row>
    <row r="1198" spans="3:8" ht="13.5">
      <c r="C1198">
        <v>6043109128</v>
      </c>
      <c r="D1198">
        <v>6</v>
      </c>
      <c r="E1198">
        <v>12</v>
      </c>
      <c r="F1198">
        <v>8826</v>
      </c>
      <c r="G1198">
        <v>0</v>
      </c>
      <c r="H1198">
        <v>88260</v>
      </c>
    </row>
    <row r="1199" spans="3:8" ht="13.5">
      <c r="C1199">
        <v>6043109207</v>
      </c>
      <c r="D1199">
        <v>1</v>
      </c>
      <c r="E1199">
        <v>31</v>
      </c>
      <c r="F1199">
        <v>41082</v>
      </c>
      <c r="G1199">
        <v>53880</v>
      </c>
      <c r="H1199">
        <v>464700</v>
      </c>
    </row>
    <row r="1200" spans="3:8" ht="13.5">
      <c r="C1200">
        <v>6043109208</v>
      </c>
      <c r="D1200">
        <v>2</v>
      </c>
      <c r="E1200">
        <v>4</v>
      </c>
      <c r="F1200">
        <v>4945</v>
      </c>
      <c r="G1200">
        <v>0</v>
      </c>
      <c r="H1200">
        <v>49450</v>
      </c>
    </row>
    <row r="1201" spans="3:8" ht="13.5">
      <c r="C1201">
        <v>6043199997</v>
      </c>
      <c r="D1201">
        <v>52</v>
      </c>
      <c r="E1201">
        <v>1584</v>
      </c>
      <c r="F1201">
        <v>3163590</v>
      </c>
      <c r="G1201">
        <v>3076396</v>
      </c>
      <c r="H1201">
        <v>34712296</v>
      </c>
    </row>
    <row r="1202" spans="3:8" ht="13.5">
      <c r="C1202">
        <v>6043199998</v>
      </c>
      <c r="D1202">
        <v>149</v>
      </c>
      <c r="E1202">
        <v>333</v>
      </c>
      <c r="F1202">
        <v>654784</v>
      </c>
      <c r="G1202">
        <v>0</v>
      </c>
      <c r="H1202">
        <v>6547840</v>
      </c>
    </row>
    <row r="1203" spans="3:8" ht="13.5">
      <c r="C1203">
        <v>6053100117</v>
      </c>
      <c r="D1203">
        <v>2</v>
      </c>
      <c r="E1203">
        <v>48</v>
      </c>
      <c r="F1203">
        <v>145332</v>
      </c>
      <c r="G1203">
        <v>93920</v>
      </c>
      <c r="H1203">
        <v>1547240</v>
      </c>
    </row>
    <row r="1204" spans="3:8" ht="13.5">
      <c r="C1204">
        <v>6053100118</v>
      </c>
      <c r="D1204">
        <v>58</v>
      </c>
      <c r="E1204">
        <v>111</v>
      </c>
      <c r="F1204">
        <v>55893</v>
      </c>
      <c r="G1204">
        <v>0</v>
      </c>
      <c r="H1204">
        <v>558930</v>
      </c>
    </row>
    <row r="1205" spans="3:8" ht="13.5">
      <c r="C1205">
        <v>6053100297</v>
      </c>
      <c r="D1205">
        <v>1</v>
      </c>
      <c r="E1205">
        <v>31</v>
      </c>
      <c r="F1205">
        <v>60782</v>
      </c>
      <c r="G1205">
        <v>61070</v>
      </c>
      <c r="H1205">
        <v>668890</v>
      </c>
    </row>
    <row r="1206" spans="3:8" ht="13.5">
      <c r="C1206">
        <v>6053100298</v>
      </c>
      <c r="D1206">
        <v>28</v>
      </c>
      <c r="E1206">
        <v>43</v>
      </c>
      <c r="F1206">
        <v>19624</v>
      </c>
      <c r="G1206">
        <v>0</v>
      </c>
      <c r="H1206">
        <v>196240</v>
      </c>
    </row>
    <row r="1207" spans="3:8" ht="13.5">
      <c r="C1207">
        <v>6053100378</v>
      </c>
      <c r="D1207">
        <v>14</v>
      </c>
      <c r="E1207">
        <v>20</v>
      </c>
      <c r="F1207">
        <v>8184</v>
      </c>
      <c r="G1207">
        <v>0</v>
      </c>
      <c r="H1207">
        <v>81840</v>
      </c>
    </row>
    <row r="1208" spans="3:8" ht="13.5">
      <c r="C1208">
        <v>6053100458</v>
      </c>
      <c r="D1208">
        <v>11</v>
      </c>
      <c r="E1208">
        <v>16</v>
      </c>
      <c r="F1208">
        <v>8647</v>
      </c>
      <c r="G1208">
        <v>0</v>
      </c>
      <c r="H1208">
        <v>86470</v>
      </c>
    </row>
    <row r="1209" spans="3:8" ht="13.5">
      <c r="C1209">
        <v>6053105248</v>
      </c>
      <c r="D1209">
        <v>5</v>
      </c>
      <c r="E1209">
        <v>16</v>
      </c>
      <c r="F1209">
        <v>9101</v>
      </c>
      <c r="G1209">
        <v>0</v>
      </c>
      <c r="H1209">
        <v>91010</v>
      </c>
    </row>
    <row r="1210" spans="3:8" ht="13.5">
      <c r="C1210">
        <v>6053105818</v>
      </c>
      <c r="D1210">
        <v>1</v>
      </c>
      <c r="E1210">
        <v>3</v>
      </c>
      <c r="F1210">
        <v>2891</v>
      </c>
      <c r="G1210">
        <v>0</v>
      </c>
      <c r="H1210">
        <v>28910</v>
      </c>
    </row>
    <row r="1211" spans="3:8" ht="13.5">
      <c r="C1211">
        <v>6053106158</v>
      </c>
      <c r="D1211">
        <v>5</v>
      </c>
      <c r="E1211">
        <v>8</v>
      </c>
      <c r="F1211">
        <v>2038</v>
      </c>
      <c r="G1211">
        <v>0</v>
      </c>
      <c r="H1211">
        <v>20380</v>
      </c>
    </row>
    <row r="1212" spans="3:8" ht="13.5">
      <c r="C1212">
        <v>6053107718</v>
      </c>
      <c r="D1212">
        <v>2</v>
      </c>
      <c r="E1212">
        <v>5</v>
      </c>
      <c r="F1212">
        <v>2224</v>
      </c>
      <c r="G1212">
        <v>0</v>
      </c>
      <c r="H1212">
        <v>22240</v>
      </c>
    </row>
    <row r="1213" spans="3:8" ht="13.5">
      <c r="C1213">
        <v>6053108218</v>
      </c>
      <c r="D1213">
        <v>2</v>
      </c>
      <c r="E1213">
        <v>2</v>
      </c>
      <c r="F1213">
        <v>5395</v>
      </c>
      <c r="G1213">
        <v>0</v>
      </c>
      <c r="H1213">
        <v>53950</v>
      </c>
    </row>
    <row r="1214" spans="3:8" ht="13.5">
      <c r="C1214">
        <v>6053108628</v>
      </c>
      <c r="D1214">
        <v>7</v>
      </c>
      <c r="E1214">
        <v>23</v>
      </c>
      <c r="F1214">
        <v>6933</v>
      </c>
      <c r="G1214">
        <v>0</v>
      </c>
      <c r="H1214">
        <v>69330</v>
      </c>
    </row>
    <row r="1215" spans="3:8" ht="13.5">
      <c r="C1215">
        <v>6053108708</v>
      </c>
      <c r="D1215">
        <v>2</v>
      </c>
      <c r="E1215">
        <v>3</v>
      </c>
      <c r="F1215">
        <v>1912</v>
      </c>
      <c r="G1215">
        <v>0</v>
      </c>
      <c r="H1215">
        <v>19120</v>
      </c>
    </row>
    <row r="1216" spans="3:8" ht="13.5">
      <c r="C1216">
        <v>6053108888</v>
      </c>
      <c r="D1216">
        <v>3</v>
      </c>
      <c r="E1216">
        <v>6</v>
      </c>
      <c r="F1216">
        <v>5025</v>
      </c>
      <c r="G1216">
        <v>0</v>
      </c>
      <c r="H1216">
        <v>50250</v>
      </c>
    </row>
    <row r="1217" spans="3:8" ht="13.5">
      <c r="C1217">
        <v>6053108968</v>
      </c>
      <c r="D1217">
        <v>3</v>
      </c>
      <c r="E1217">
        <v>3</v>
      </c>
      <c r="F1217">
        <v>624</v>
      </c>
      <c r="G1217">
        <v>0</v>
      </c>
      <c r="H1217">
        <v>6240</v>
      </c>
    </row>
    <row r="1218" spans="3:8" ht="13.5">
      <c r="C1218">
        <v>6053109048</v>
      </c>
      <c r="D1218">
        <v>3</v>
      </c>
      <c r="E1218">
        <v>3</v>
      </c>
      <c r="F1218">
        <v>1799</v>
      </c>
      <c r="G1218">
        <v>0</v>
      </c>
      <c r="H1218">
        <v>17990</v>
      </c>
    </row>
    <row r="1219" spans="3:8" ht="13.5">
      <c r="C1219">
        <v>6053109128</v>
      </c>
      <c r="D1219">
        <v>2</v>
      </c>
      <c r="E1219">
        <v>3</v>
      </c>
      <c r="F1219">
        <v>638</v>
      </c>
      <c r="G1219">
        <v>0</v>
      </c>
      <c r="H1219">
        <v>6380</v>
      </c>
    </row>
    <row r="1220" spans="3:8" ht="13.5">
      <c r="C1220">
        <v>6053109208</v>
      </c>
      <c r="D1220">
        <v>4</v>
      </c>
      <c r="E1220">
        <v>6</v>
      </c>
      <c r="F1220">
        <v>3541</v>
      </c>
      <c r="G1220">
        <v>0</v>
      </c>
      <c r="H1220">
        <v>35410</v>
      </c>
    </row>
    <row r="1221" spans="3:8" ht="13.5">
      <c r="C1221">
        <v>6053199997</v>
      </c>
      <c r="D1221">
        <v>3</v>
      </c>
      <c r="E1221">
        <v>79</v>
      </c>
      <c r="F1221">
        <v>206114</v>
      </c>
      <c r="G1221">
        <v>154990</v>
      </c>
      <c r="H1221">
        <v>2216130</v>
      </c>
    </row>
    <row r="1222" spans="3:8" ht="13.5">
      <c r="C1222">
        <v>6053199998</v>
      </c>
      <c r="D1222">
        <v>150</v>
      </c>
      <c r="E1222">
        <v>271</v>
      </c>
      <c r="F1222">
        <v>134469</v>
      </c>
      <c r="G1222">
        <v>0</v>
      </c>
      <c r="H1222">
        <v>1344690</v>
      </c>
    </row>
    <row r="1223" spans="3:8" ht="13.5">
      <c r="C1223">
        <v>6063100117</v>
      </c>
      <c r="D1223">
        <v>32</v>
      </c>
      <c r="E1223">
        <v>697</v>
      </c>
      <c r="F1223">
        <v>1773962</v>
      </c>
      <c r="G1223">
        <v>1276756</v>
      </c>
      <c r="H1223">
        <v>19016376</v>
      </c>
    </row>
    <row r="1224" spans="3:8" ht="13.5">
      <c r="C1224">
        <v>6063100118</v>
      </c>
      <c r="D1224">
        <v>595</v>
      </c>
      <c r="E1224">
        <v>969</v>
      </c>
      <c r="F1224">
        <v>1285489</v>
      </c>
      <c r="G1224">
        <v>0</v>
      </c>
      <c r="H1224">
        <v>12854890</v>
      </c>
    </row>
    <row r="1225" spans="3:8" ht="13.5">
      <c r="C1225">
        <v>6063100297</v>
      </c>
      <c r="D1225">
        <v>29</v>
      </c>
      <c r="E1225">
        <v>555</v>
      </c>
      <c r="F1225">
        <v>1600902</v>
      </c>
      <c r="G1225">
        <v>901970</v>
      </c>
      <c r="H1225">
        <v>16910990</v>
      </c>
    </row>
    <row r="1226" spans="3:8" ht="13.5">
      <c r="C1226">
        <v>6063100298</v>
      </c>
      <c r="D1226">
        <v>653</v>
      </c>
      <c r="E1226">
        <v>1354</v>
      </c>
      <c r="F1226">
        <v>2844229</v>
      </c>
      <c r="G1226">
        <v>0</v>
      </c>
      <c r="H1226">
        <v>28442290</v>
      </c>
    </row>
    <row r="1227" spans="3:8" ht="13.5">
      <c r="C1227">
        <v>6063100377</v>
      </c>
      <c r="D1227">
        <v>1</v>
      </c>
      <c r="E1227">
        <v>31</v>
      </c>
      <c r="F1227">
        <v>68751</v>
      </c>
      <c r="G1227">
        <v>66588</v>
      </c>
      <c r="H1227">
        <v>754098</v>
      </c>
    </row>
    <row r="1228" spans="3:8" ht="13.5">
      <c r="C1228">
        <v>6063100378</v>
      </c>
      <c r="D1228">
        <v>175</v>
      </c>
      <c r="E1228">
        <v>310</v>
      </c>
      <c r="F1228">
        <v>575264</v>
      </c>
      <c r="G1228">
        <v>0</v>
      </c>
      <c r="H1228">
        <v>5752640</v>
      </c>
    </row>
    <row r="1229" spans="3:8" ht="13.5">
      <c r="C1229">
        <v>6063100457</v>
      </c>
      <c r="D1229">
        <v>3</v>
      </c>
      <c r="E1229">
        <v>64</v>
      </c>
      <c r="F1229">
        <v>236828</v>
      </c>
      <c r="G1229">
        <v>68490</v>
      </c>
      <c r="H1229">
        <v>2436770</v>
      </c>
    </row>
    <row r="1230" spans="3:8" ht="13.5">
      <c r="C1230">
        <v>6063100458</v>
      </c>
      <c r="D1230">
        <v>159</v>
      </c>
      <c r="E1230">
        <v>326</v>
      </c>
      <c r="F1230">
        <v>465526</v>
      </c>
      <c r="G1230">
        <v>0</v>
      </c>
      <c r="H1230">
        <v>4655260</v>
      </c>
    </row>
    <row r="1231" spans="3:8" ht="13.5">
      <c r="C1231">
        <v>6063105248</v>
      </c>
      <c r="D1231">
        <v>30</v>
      </c>
      <c r="E1231">
        <v>50</v>
      </c>
      <c r="F1231">
        <v>49431</v>
      </c>
      <c r="G1231">
        <v>0</v>
      </c>
      <c r="H1231">
        <v>494310</v>
      </c>
    </row>
    <row r="1232" spans="3:8" ht="13.5">
      <c r="C1232">
        <v>6063105818</v>
      </c>
      <c r="D1232">
        <v>14</v>
      </c>
      <c r="E1232">
        <v>20</v>
      </c>
      <c r="F1232">
        <v>21138</v>
      </c>
      <c r="G1232">
        <v>0</v>
      </c>
      <c r="H1232">
        <v>211380</v>
      </c>
    </row>
    <row r="1233" spans="3:8" ht="13.5">
      <c r="C1233">
        <v>6063106157</v>
      </c>
      <c r="D1233">
        <v>2</v>
      </c>
      <c r="E1233">
        <v>38</v>
      </c>
      <c r="F1233">
        <v>88740</v>
      </c>
      <c r="G1233">
        <v>13954</v>
      </c>
      <c r="H1233">
        <v>901354</v>
      </c>
    </row>
    <row r="1234" spans="3:8" ht="13.5">
      <c r="C1234">
        <v>6063106158</v>
      </c>
      <c r="D1234">
        <v>31</v>
      </c>
      <c r="E1234">
        <v>42</v>
      </c>
      <c r="F1234">
        <v>20747</v>
      </c>
      <c r="G1234">
        <v>0</v>
      </c>
      <c r="H1234">
        <v>207470</v>
      </c>
    </row>
    <row r="1235" spans="3:8" ht="13.5">
      <c r="C1235">
        <v>6063106808</v>
      </c>
      <c r="D1235">
        <v>21</v>
      </c>
      <c r="E1235">
        <v>32</v>
      </c>
      <c r="F1235">
        <v>68983</v>
      </c>
      <c r="G1235">
        <v>0</v>
      </c>
      <c r="H1235">
        <v>689830</v>
      </c>
    </row>
    <row r="1236" spans="3:8" ht="13.5">
      <c r="C1236">
        <v>6063107717</v>
      </c>
      <c r="D1236">
        <v>1</v>
      </c>
      <c r="E1236">
        <v>31</v>
      </c>
      <c r="F1236">
        <v>67912</v>
      </c>
      <c r="G1236">
        <v>63860</v>
      </c>
      <c r="H1236">
        <v>742980</v>
      </c>
    </row>
    <row r="1237" spans="3:8" ht="13.5">
      <c r="C1237">
        <v>6063107718</v>
      </c>
      <c r="D1237">
        <v>9</v>
      </c>
      <c r="E1237">
        <v>15</v>
      </c>
      <c r="F1237">
        <v>8556</v>
      </c>
      <c r="G1237">
        <v>0</v>
      </c>
      <c r="H1237">
        <v>85560</v>
      </c>
    </row>
    <row r="1238" spans="3:8" ht="13.5">
      <c r="C1238">
        <v>6063108217</v>
      </c>
      <c r="D1238">
        <v>4</v>
      </c>
      <c r="E1238">
        <v>70</v>
      </c>
      <c r="F1238">
        <v>186075</v>
      </c>
      <c r="G1238">
        <v>133656</v>
      </c>
      <c r="H1238">
        <v>1994406</v>
      </c>
    </row>
    <row r="1239" spans="3:8" ht="13.5">
      <c r="C1239">
        <v>6063108218</v>
      </c>
      <c r="D1239">
        <v>32</v>
      </c>
      <c r="E1239">
        <v>39</v>
      </c>
      <c r="F1239">
        <v>37113</v>
      </c>
      <c r="G1239">
        <v>0</v>
      </c>
      <c r="H1239">
        <v>371130</v>
      </c>
    </row>
    <row r="1240" spans="3:8" ht="13.5">
      <c r="C1240">
        <v>6063108398</v>
      </c>
      <c r="D1240">
        <v>13</v>
      </c>
      <c r="E1240">
        <v>32</v>
      </c>
      <c r="F1240">
        <v>229108</v>
      </c>
      <c r="G1240">
        <v>0</v>
      </c>
      <c r="H1240">
        <v>2291080</v>
      </c>
    </row>
    <row r="1241" spans="3:8" ht="13.5">
      <c r="C1241">
        <v>6063108478</v>
      </c>
      <c r="D1241">
        <v>8</v>
      </c>
      <c r="E1241">
        <v>9</v>
      </c>
      <c r="F1241">
        <v>7509</v>
      </c>
      <c r="G1241">
        <v>0</v>
      </c>
      <c r="H1241">
        <v>75090</v>
      </c>
    </row>
    <row r="1242" spans="3:8" ht="13.5">
      <c r="C1242">
        <v>6063108627</v>
      </c>
      <c r="D1242">
        <v>4</v>
      </c>
      <c r="E1242">
        <v>22</v>
      </c>
      <c r="F1242">
        <v>61518</v>
      </c>
      <c r="G1242">
        <v>35036</v>
      </c>
      <c r="H1242">
        <v>650216</v>
      </c>
    </row>
    <row r="1243" spans="3:8" ht="13.5">
      <c r="C1243">
        <v>6063108628</v>
      </c>
      <c r="D1243">
        <v>52</v>
      </c>
      <c r="E1243">
        <v>96</v>
      </c>
      <c r="F1243">
        <v>304898</v>
      </c>
      <c r="G1243">
        <v>0</v>
      </c>
      <c r="H1243">
        <v>3048980</v>
      </c>
    </row>
    <row r="1244" spans="3:8" ht="13.5">
      <c r="C1244">
        <v>6063108707</v>
      </c>
      <c r="D1244">
        <v>2</v>
      </c>
      <c r="E1244">
        <v>3</v>
      </c>
      <c r="F1244">
        <v>11467</v>
      </c>
      <c r="G1244">
        <v>3350</v>
      </c>
      <c r="H1244">
        <v>118020</v>
      </c>
    </row>
    <row r="1245" spans="3:8" ht="13.5">
      <c r="C1245">
        <v>6063108708</v>
      </c>
      <c r="D1245">
        <v>55</v>
      </c>
      <c r="E1245">
        <v>110</v>
      </c>
      <c r="F1245">
        <v>201820</v>
      </c>
      <c r="G1245">
        <v>0</v>
      </c>
      <c r="H1245">
        <v>2018200</v>
      </c>
    </row>
    <row r="1246" spans="3:8" ht="13.5">
      <c r="C1246">
        <v>6063108887</v>
      </c>
      <c r="D1246">
        <v>6</v>
      </c>
      <c r="E1246">
        <v>167</v>
      </c>
      <c r="F1246">
        <v>353174</v>
      </c>
      <c r="G1246">
        <v>339276</v>
      </c>
      <c r="H1246">
        <v>3871016</v>
      </c>
    </row>
    <row r="1247" spans="3:8" ht="13.5">
      <c r="C1247">
        <v>6063108888</v>
      </c>
      <c r="D1247">
        <v>46</v>
      </c>
      <c r="E1247">
        <v>79</v>
      </c>
      <c r="F1247">
        <v>105059</v>
      </c>
      <c r="G1247">
        <v>0</v>
      </c>
      <c r="H1247">
        <v>1050590</v>
      </c>
    </row>
    <row r="1248" spans="3:8" ht="13.5">
      <c r="C1248">
        <v>6063108967</v>
      </c>
      <c r="D1248">
        <v>1</v>
      </c>
      <c r="E1248">
        <v>2</v>
      </c>
      <c r="F1248">
        <v>17824</v>
      </c>
      <c r="G1248">
        <v>1920</v>
      </c>
      <c r="H1248">
        <v>180160</v>
      </c>
    </row>
    <row r="1249" spans="3:8" ht="13.5">
      <c r="C1249">
        <v>6063108968</v>
      </c>
      <c r="D1249">
        <v>64</v>
      </c>
      <c r="E1249">
        <v>104</v>
      </c>
      <c r="F1249">
        <v>73602</v>
      </c>
      <c r="G1249">
        <v>0</v>
      </c>
      <c r="H1249">
        <v>736020</v>
      </c>
    </row>
    <row r="1250" spans="3:8" ht="13.5">
      <c r="C1250">
        <v>6063109047</v>
      </c>
      <c r="D1250">
        <v>3</v>
      </c>
      <c r="E1250">
        <v>93</v>
      </c>
      <c r="F1250">
        <v>98365</v>
      </c>
      <c r="G1250">
        <v>161070</v>
      </c>
      <c r="H1250">
        <v>1144720</v>
      </c>
    </row>
    <row r="1251" spans="3:8" ht="13.5">
      <c r="C1251">
        <v>6063109048</v>
      </c>
      <c r="D1251">
        <v>75</v>
      </c>
      <c r="E1251">
        <v>145</v>
      </c>
      <c r="F1251">
        <v>335875</v>
      </c>
      <c r="G1251">
        <v>0</v>
      </c>
      <c r="H1251">
        <v>3358750</v>
      </c>
    </row>
    <row r="1252" spans="3:8" ht="13.5">
      <c r="C1252">
        <v>6063109127</v>
      </c>
      <c r="D1252">
        <v>5</v>
      </c>
      <c r="E1252">
        <v>97</v>
      </c>
      <c r="F1252">
        <v>199058</v>
      </c>
      <c r="G1252">
        <v>174944</v>
      </c>
      <c r="H1252">
        <v>2165524</v>
      </c>
    </row>
    <row r="1253" spans="3:8" ht="13.5">
      <c r="C1253">
        <v>6063109128</v>
      </c>
      <c r="D1253">
        <v>65</v>
      </c>
      <c r="E1253">
        <v>95</v>
      </c>
      <c r="F1253">
        <v>90754</v>
      </c>
      <c r="G1253">
        <v>0</v>
      </c>
      <c r="H1253">
        <v>907540</v>
      </c>
    </row>
    <row r="1254" spans="3:8" ht="13.5">
      <c r="C1254">
        <v>6063109207</v>
      </c>
      <c r="D1254">
        <v>4</v>
      </c>
      <c r="E1254">
        <v>66</v>
      </c>
      <c r="F1254">
        <v>171899</v>
      </c>
      <c r="G1254">
        <v>112370</v>
      </c>
      <c r="H1254">
        <v>1831360</v>
      </c>
    </row>
    <row r="1255" spans="3:8" ht="13.5">
      <c r="C1255">
        <v>6063109208</v>
      </c>
      <c r="D1255">
        <v>56</v>
      </c>
      <c r="E1255">
        <v>103</v>
      </c>
      <c r="F1255">
        <v>489659</v>
      </c>
      <c r="G1255">
        <v>0</v>
      </c>
      <c r="H1255">
        <v>4896590</v>
      </c>
    </row>
    <row r="1256" spans="3:8" ht="13.5">
      <c r="C1256">
        <v>6063199997</v>
      </c>
      <c r="D1256">
        <v>97</v>
      </c>
      <c r="E1256">
        <v>1936</v>
      </c>
      <c r="F1256">
        <v>4936475</v>
      </c>
      <c r="G1256">
        <v>3353240</v>
      </c>
      <c r="H1256">
        <v>52717990</v>
      </c>
    </row>
    <row r="1257" spans="3:8" ht="13.5">
      <c r="C1257">
        <v>6063199998</v>
      </c>
      <c r="D1257">
        <v>2153</v>
      </c>
      <c r="E1257">
        <v>3930</v>
      </c>
      <c r="F1257">
        <v>7214760</v>
      </c>
      <c r="G1257">
        <v>0</v>
      </c>
      <c r="H1257">
        <v>72147600</v>
      </c>
    </row>
    <row r="1258" spans="3:8" ht="13.5">
      <c r="C1258">
        <v>6993100117</v>
      </c>
      <c r="D1258">
        <v>93</v>
      </c>
      <c r="E1258">
        <v>2295</v>
      </c>
      <c r="F1258">
        <v>4757795</v>
      </c>
      <c r="G1258">
        <v>4377150</v>
      </c>
      <c r="H1258">
        <v>51955100</v>
      </c>
    </row>
    <row r="1259" spans="3:8" ht="13.5">
      <c r="C1259">
        <v>6993100118</v>
      </c>
      <c r="D1259">
        <v>966</v>
      </c>
      <c r="E1259">
        <v>1564</v>
      </c>
      <c r="F1259">
        <v>1972286</v>
      </c>
      <c r="G1259">
        <v>0</v>
      </c>
      <c r="H1259">
        <v>19722860</v>
      </c>
    </row>
    <row r="1260" spans="3:8" ht="13.5">
      <c r="C1260">
        <v>6993100297</v>
      </c>
      <c r="D1260">
        <v>46</v>
      </c>
      <c r="E1260">
        <v>1014</v>
      </c>
      <c r="F1260">
        <v>2469609</v>
      </c>
      <c r="G1260">
        <v>1798194</v>
      </c>
      <c r="H1260">
        <v>26494284</v>
      </c>
    </row>
    <row r="1261" spans="3:8" ht="13.5">
      <c r="C1261">
        <v>6993100298</v>
      </c>
      <c r="D1261">
        <v>998</v>
      </c>
      <c r="E1261">
        <v>2031</v>
      </c>
      <c r="F1261">
        <v>4401029</v>
      </c>
      <c r="G1261">
        <v>0</v>
      </c>
      <c r="H1261">
        <v>44010290</v>
      </c>
    </row>
    <row r="1262" spans="3:8" ht="13.5">
      <c r="C1262">
        <v>6993100377</v>
      </c>
      <c r="D1262">
        <v>13</v>
      </c>
      <c r="E1262">
        <v>370</v>
      </c>
      <c r="F1262">
        <v>627919</v>
      </c>
      <c r="G1262">
        <v>721016</v>
      </c>
      <c r="H1262">
        <v>7000206</v>
      </c>
    </row>
    <row r="1263" spans="3:8" ht="13.5">
      <c r="C1263">
        <v>6993100378</v>
      </c>
      <c r="D1263">
        <v>327</v>
      </c>
      <c r="E1263">
        <v>546</v>
      </c>
      <c r="F1263">
        <v>849149</v>
      </c>
      <c r="G1263">
        <v>0</v>
      </c>
      <c r="H1263">
        <v>8491490</v>
      </c>
    </row>
    <row r="1264" spans="3:8" ht="13.5">
      <c r="C1264">
        <v>6993100457</v>
      </c>
      <c r="D1264">
        <v>11</v>
      </c>
      <c r="E1264">
        <v>295</v>
      </c>
      <c r="F1264">
        <v>719999</v>
      </c>
      <c r="G1264">
        <v>481288</v>
      </c>
      <c r="H1264">
        <v>7681278</v>
      </c>
    </row>
    <row r="1265" spans="3:8" ht="13.5">
      <c r="C1265">
        <v>6993100458</v>
      </c>
      <c r="D1265">
        <v>243</v>
      </c>
      <c r="E1265">
        <v>472</v>
      </c>
      <c r="F1265">
        <v>835408</v>
      </c>
      <c r="G1265">
        <v>0</v>
      </c>
      <c r="H1265">
        <v>8354080</v>
      </c>
    </row>
    <row r="1266" spans="3:8" ht="13.5">
      <c r="C1266">
        <v>6993105247</v>
      </c>
      <c r="D1266">
        <v>3</v>
      </c>
      <c r="E1266">
        <v>81</v>
      </c>
      <c r="F1266">
        <v>127954</v>
      </c>
      <c r="G1266">
        <v>152120</v>
      </c>
      <c r="H1266">
        <v>1431660</v>
      </c>
    </row>
    <row r="1267" spans="3:8" ht="13.5">
      <c r="C1267">
        <v>6993105248</v>
      </c>
      <c r="D1267">
        <v>61</v>
      </c>
      <c r="E1267">
        <v>96</v>
      </c>
      <c r="F1267">
        <v>113527</v>
      </c>
      <c r="G1267">
        <v>0</v>
      </c>
      <c r="H1267">
        <v>1135270</v>
      </c>
    </row>
    <row r="1268" spans="3:8" ht="13.5">
      <c r="C1268">
        <v>6993105817</v>
      </c>
      <c r="D1268">
        <v>3</v>
      </c>
      <c r="E1268">
        <v>93</v>
      </c>
      <c r="F1268">
        <v>165289</v>
      </c>
      <c r="G1268">
        <v>191518</v>
      </c>
      <c r="H1268">
        <v>1844408</v>
      </c>
    </row>
    <row r="1269" spans="3:8" ht="13.5">
      <c r="C1269">
        <v>6993105818</v>
      </c>
      <c r="D1269">
        <v>28</v>
      </c>
      <c r="E1269">
        <v>50</v>
      </c>
      <c r="F1269">
        <v>126954</v>
      </c>
      <c r="G1269">
        <v>0</v>
      </c>
      <c r="H1269">
        <v>1269540</v>
      </c>
    </row>
    <row r="1270" spans="3:8" ht="13.5">
      <c r="C1270">
        <v>6993106157</v>
      </c>
      <c r="D1270">
        <v>3</v>
      </c>
      <c r="E1270">
        <v>69</v>
      </c>
      <c r="F1270">
        <v>152142</v>
      </c>
      <c r="G1270">
        <v>65224</v>
      </c>
      <c r="H1270">
        <v>1586644</v>
      </c>
    </row>
    <row r="1271" spans="3:8" ht="13.5">
      <c r="C1271">
        <v>6993106158</v>
      </c>
      <c r="D1271">
        <v>58</v>
      </c>
      <c r="E1271">
        <v>84</v>
      </c>
      <c r="F1271">
        <v>44806</v>
      </c>
      <c r="G1271">
        <v>0</v>
      </c>
      <c r="H1271">
        <v>448060</v>
      </c>
    </row>
    <row r="1272" spans="3:8" ht="13.5">
      <c r="C1272">
        <v>6993106807</v>
      </c>
      <c r="D1272">
        <v>3</v>
      </c>
      <c r="E1272">
        <v>76</v>
      </c>
      <c r="F1272">
        <v>147618</v>
      </c>
      <c r="G1272">
        <v>148440</v>
      </c>
      <c r="H1272">
        <v>1624620</v>
      </c>
    </row>
    <row r="1273" spans="3:8" ht="13.5">
      <c r="C1273">
        <v>6993106808</v>
      </c>
      <c r="D1273">
        <v>44</v>
      </c>
      <c r="E1273">
        <v>74</v>
      </c>
      <c r="F1273">
        <v>264877</v>
      </c>
      <c r="G1273">
        <v>0</v>
      </c>
      <c r="H1273">
        <v>2648770</v>
      </c>
    </row>
    <row r="1274" spans="3:8" ht="13.5">
      <c r="C1274">
        <v>6993107717</v>
      </c>
      <c r="D1274">
        <v>3</v>
      </c>
      <c r="E1274">
        <v>93</v>
      </c>
      <c r="F1274">
        <v>162701</v>
      </c>
      <c r="G1274">
        <v>184450</v>
      </c>
      <c r="H1274">
        <v>1811460</v>
      </c>
    </row>
    <row r="1275" spans="3:8" ht="13.5">
      <c r="C1275">
        <v>6993107718</v>
      </c>
      <c r="D1275">
        <v>14</v>
      </c>
      <c r="E1275">
        <v>29</v>
      </c>
      <c r="F1275">
        <v>13744</v>
      </c>
      <c r="G1275">
        <v>0</v>
      </c>
      <c r="H1275">
        <v>137440</v>
      </c>
    </row>
    <row r="1276" spans="3:8" ht="13.5">
      <c r="C1276">
        <v>6993108217</v>
      </c>
      <c r="D1276">
        <v>8</v>
      </c>
      <c r="E1276">
        <v>174</v>
      </c>
      <c r="F1276">
        <v>374245</v>
      </c>
      <c r="G1276">
        <v>351582</v>
      </c>
      <c r="H1276">
        <v>4094032</v>
      </c>
    </row>
    <row r="1277" spans="3:8" ht="13.5">
      <c r="C1277">
        <v>6993108218</v>
      </c>
      <c r="D1277">
        <v>45</v>
      </c>
      <c r="E1277">
        <v>55</v>
      </c>
      <c r="F1277">
        <v>60128</v>
      </c>
      <c r="G1277">
        <v>0</v>
      </c>
      <c r="H1277">
        <v>601280</v>
      </c>
    </row>
    <row r="1278" spans="3:8" ht="13.5">
      <c r="C1278">
        <v>6993108398</v>
      </c>
      <c r="D1278">
        <v>20</v>
      </c>
      <c r="E1278">
        <v>42</v>
      </c>
      <c r="F1278">
        <v>234298</v>
      </c>
      <c r="G1278">
        <v>0</v>
      </c>
      <c r="H1278">
        <v>2342980</v>
      </c>
    </row>
    <row r="1279" spans="3:8" ht="13.5">
      <c r="C1279">
        <v>6993108477</v>
      </c>
      <c r="D1279">
        <v>1</v>
      </c>
      <c r="E1279">
        <v>31</v>
      </c>
      <c r="F1279">
        <v>53958</v>
      </c>
      <c r="G1279">
        <v>61070</v>
      </c>
      <c r="H1279">
        <v>600650</v>
      </c>
    </row>
    <row r="1280" spans="3:8" ht="13.5">
      <c r="C1280">
        <v>6993108478</v>
      </c>
      <c r="D1280">
        <v>14</v>
      </c>
      <c r="E1280">
        <v>16</v>
      </c>
      <c r="F1280">
        <v>11739</v>
      </c>
      <c r="G1280">
        <v>0</v>
      </c>
      <c r="H1280">
        <v>117390</v>
      </c>
    </row>
    <row r="1281" spans="3:8" ht="13.5">
      <c r="C1281">
        <v>6993108627</v>
      </c>
      <c r="D1281">
        <v>12</v>
      </c>
      <c r="E1281">
        <v>242</v>
      </c>
      <c r="F1281">
        <v>543287</v>
      </c>
      <c r="G1281">
        <v>477454</v>
      </c>
      <c r="H1281">
        <v>5910324</v>
      </c>
    </row>
    <row r="1282" spans="3:8" ht="13.5">
      <c r="C1282">
        <v>6993108628</v>
      </c>
      <c r="D1282">
        <v>106</v>
      </c>
      <c r="E1282">
        <v>182</v>
      </c>
      <c r="F1282">
        <v>435245</v>
      </c>
      <c r="G1282">
        <v>0</v>
      </c>
      <c r="H1282">
        <v>4352450</v>
      </c>
    </row>
    <row r="1283" spans="3:8" ht="13.5">
      <c r="C1283">
        <v>6993108707</v>
      </c>
      <c r="D1283">
        <v>5</v>
      </c>
      <c r="E1283">
        <v>93</v>
      </c>
      <c r="F1283">
        <v>141877</v>
      </c>
      <c r="G1283">
        <v>183440</v>
      </c>
      <c r="H1283">
        <v>1602210</v>
      </c>
    </row>
    <row r="1284" spans="3:8" ht="13.5">
      <c r="C1284">
        <v>6993108708</v>
      </c>
      <c r="D1284">
        <v>95</v>
      </c>
      <c r="E1284">
        <v>171</v>
      </c>
      <c r="F1284">
        <v>302914</v>
      </c>
      <c r="G1284">
        <v>0</v>
      </c>
      <c r="H1284">
        <v>3029140</v>
      </c>
    </row>
    <row r="1285" spans="3:8" ht="13.5">
      <c r="C1285">
        <v>6993108887</v>
      </c>
      <c r="D1285">
        <v>8</v>
      </c>
      <c r="E1285">
        <v>211</v>
      </c>
      <c r="F1285">
        <v>455099</v>
      </c>
      <c r="G1285">
        <v>423986</v>
      </c>
      <c r="H1285">
        <v>4974976</v>
      </c>
    </row>
    <row r="1286" spans="3:8" ht="13.5">
      <c r="C1286">
        <v>6993108888</v>
      </c>
      <c r="D1286">
        <v>75</v>
      </c>
      <c r="E1286">
        <v>139</v>
      </c>
      <c r="F1286">
        <v>134412</v>
      </c>
      <c r="G1286">
        <v>0</v>
      </c>
      <c r="H1286">
        <v>1344120</v>
      </c>
    </row>
    <row r="1287" spans="3:8" ht="13.5">
      <c r="C1287">
        <v>6993108967</v>
      </c>
      <c r="D1287">
        <v>2</v>
      </c>
      <c r="E1287">
        <v>33</v>
      </c>
      <c r="F1287">
        <v>90718</v>
      </c>
      <c r="G1287">
        <v>59686</v>
      </c>
      <c r="H1287">
        <v>966866</v>
      </c>
    </row>
    <row r="1288" spans="3:8" ht="13.5">
      <c r="C1288">
        <v>6993108968</v>
      </c>
      <c r="D1288">
        <v>89</v>
      </c>
      <c r="E1288">
        <v>143</v>
      </c>
      <c r="F1288">
        <v>102077</v>
      </c>
      <c r="G1288">
        <v>0</v>
      </c>
      <c r="H1288">
        <v>1020770</v>
      </c>
    </row>
    <row r="1289" spans="3:8" ht="13.5">
      <c r="C1289">
        <v>6993109047</v>
      </c>
      <c r="D1289">
        <v>7</v>
      </c>
      <c r="E1289">
        <v>217</v>
      </c>
      <c r="F1289">
        <v>369641</v>
      </c>
      <c r="G1289">
        <v>336778</v>
      </c>
      <c r="H1289">
        <v>4033188</v>
      </c>
    </row>
    <row r="1290" spans="3:8" ht="13.5">
      <c r="C1290">
        <v>6993109048</v>
      </c>
      <c r="D1290">
        <v>124</v>
      </c>
      <c r="E1290">
        <v>214</v>
      </c>
      <c r="F1290">
        <v>410032</v>
      </c>
      <c r="G1290">
        <v>0</v>
      </c>
      <c r="H1290">
        <v>4100320</v>
      </c>
    </row>
    <row r="1291" spans="3:8" ht="13.5">
      <c r="C1291">
        <v>6993109127</v>
      </c>
      <c r="D1291">
        <v>9</v>
      </c>
      <c r="E1291">
        <v>202</v>
      </c>
      <c r="F1291">
        <v>404055</v>
      </c>
      <c r="G1291">
        <v>381154</v>
      </c>
      <c r="H1291">
        <v>4421704</v>
      </c>
    </row>
    <row r="1292" spans="3:8" ht="13.5">
      <c r="C1292">
        <v>6993109128</v>
      </c>
      <c r="D1292">
        <v>105</v>
      </c>
      <c r="E1292">
        <v>162</v>
      </c>
      <c r="F1292">
        <v>145365</v>
      </c>
      <c r="G1292">
        <v>0</v>
      </c>
      <c r="H1292">
        <v>1453650</v>
      </c>
    </row>
    <row r="1293" spans="3:8" ht="13.5">
      <c r="C1293">
        <v>6993109207</v>
      </c>
      <c r="D1293">
        <v>7</v>
      </c>
      <c r="E1293">
        <v>159</v>
      </c>
      <c r="F1293">
        <v>319733</v>
      </c>
      <c r="G1293">
        <v>288390</v>
      </c>
      <c r="H1293">
        <v>3485720</v>
      </c>
    </row>
    <row r="1294" spans="3:8" ht="13.5">
      <c r="C1294">
        <v>6993109208</v>
      </c>
      <c r="D1294">
        <v>99</v>
      </c>
      <c r="E1294">
        <v>167</v>
      </c>
      <c r="F1294">
        <v>526882</v>
      </c>
      <c r="G1294">
        <v>0</v>
      </c>
      <c r="H1294">
        <v>5268820</v>
      </c>
    </row>
    <row r="1295" spans="3:8" ht="13.5">
      <c r="C1295">
        <v>6993190107</v>
      </c>
      <c r="D1295">
        <v>163</v>
      </c>
      <c r="E1295">
        <v>3974</v>
      </c>
      <c r="F1295">
        <v>8575322</v>
      </c>
      <c r="G1295">
        <v>7377648</v>
      </c>
      <c r="H1295">
        <v>93130868</v>
      </c>
    </row>
    <row r="1296" spans="3:8" ht="13.5">
      <c r="C1296">
        <v>6993190108</v>
      </c>
      <c r="D1296">
        <v>2534</v>
      </c>
      <c r="E1296">
        <v>4613</v>
      </c>
      <c r="F1296">
        <v>8057872</v>
      </c>
      <c r="G1296">
        <v>0</v>
      </c>
      <c r="H1296">
        <v>80578720</v>
      </c>
    </row>
    <row r="1297" spans="3:8" ht="13.5">
      <c r="C1297">
        <v>6993190117</v>
      </c>
      <c r="D1297">
        <v>3</v>
      </c>
      <c r="E1297">
        <v>81</v>
      </c>
      <c r="F1297">
        <v>127954</v>
      </c>
      <c r="G1297">
        <v>152120</v>
      </c>
      <c r="H1297">
        <v>1431660</v>
      </c>
    </row>
    <row r="1298" spans="3:8" ht="13.5">
      <c r="C1298">
        <v>6993190118</v>
      </c>
      <c r="D1298">
        <v>61</v>
      </c>
      <c r="E1298">
        <v>96</v>
      </c>
      <c r="F1298">
        <v>113527</v>
      </c>
      <c r="G1298">
        <v>0</v>
      </c>
      <c r="H1298">
        <v>1135270</v>
      </c>
    </row>
    <row r="1299" spans="3:8" ht="13.5">
      <c r="C1299">
        <v>6993190127</v>
      </c>
      <c r="D1299">
        <v>15</v>
      </c>
      <c r="E1299">
        <v>364</v>
      </c>
      <c r="F1299">
        <v>721486</v>
      </c>
      <c r="G1299">
        <v>637896</v>
      </c>
      <c r="H1299">
        <v>7852756</v>
      </c>
    </row>
    <row r="1300" spans="3:8" ht="13.5">
      <c r="C1300">
        <v>6993190128</v>
      </c>
      <c r="D1300">
        <v>191</v>
      </c>
      <c r="E1300">
        <v>296</v>
      </c>
      <c r="F1300">
        <v>317125</v>
      </c>
      <c r="G1300">
        <v>0</v>
      </c>
      <c r="H1300">
        <v>3171250</v>
      </c>
    </row>
    <row r="1301" spans="3:8" ht="13.5">
      <c r="C1301">
        <v>6993190137</v>
      </c>
      <c r="D1301">
        <v>27</v>
      </c>
      <c r="E1301">
        <v>570</v>
      </c>
      <c r="F1301">
        <v>1152515</v>
      </c>
      <c r="G1301">
        <v>1097724</v>
      </c>
      <c r="H1301">
        <v>12622874</v>
      </c>
    </row>
    <row r="1302" spans="3:8" ht="13.5">
      <c r="C1302">
        <v>6993190138</v>
      </c>
      <c r="D1302">
        <v>344</v>
      </c>
      <c r="E1302">
        <v>594</v>
      </c>
      <c r="F1302">
        <v>1529918</v>
      </c>
      <c r="G1302">
        <v>0</v>
      </c>
      <c r="H1302">
        <v>15299180</v>
      </c>
    </row>
    <row r="1303" spans="3:8" ht="13.5">
      <c r="C1303">
        <v>6993190147</v>
      </c>
      <c r="D1303">
        <v>20</v>
      </c>
      <c r="E1303">
        <v>554</v>
      </c>
      <c r="F1303">
        <v>1078159</v>
      </c>
      <c r="G1303">
        <v>1004900</v>
      </c>
      <c r="H1303">
        <v>11786490</v>
      </c>
    </row>
    <row r="1304" spans="3:8" ht="13.5">
      <c r="C1304">
        <v>6993190148</v>
      </c>
      <c r="D1304">
        <v>302</v>
      </c>
      <c r="E1304">
        <v>525</v>
      </c>
      <c r="F1304">
        <v>660265</v>
      </c>
      <c r="G1304">
        <v>0</v>
      </c>
      <c r="H1304">
        <v>6602650</v>
      </c>
    </row>
    <row r="1305" spans="3:8" ht="13.5">
      <c r="C1305">
        <v>6993190157</v>
      </c>
      <c r="D1305">
        <v>9</v>
      </c>
      <c r="E1305">
        <v>205</v>
      </c>
      <c r="F1305">
        <v>428203</v>
      </c>
      <c r="G1305">
        <v>412652</v>
      </c>
      <c r="H1305">
        <v>4694682</v>
      </c>
    </row>
    <row r="1306" spans="3:8" ht="13.5">
      <c r="C1306">
        <v>6993190158</v>
      </c>
      <c r="D1306">
        <v>79</v>
      </c>
      <c r="E1306">
        <v>113</v>
      </c>
      <c r="F1306">
        <v>306165</v>
      </c>
      <c r="G1306">
        <v>0</v>
      </c>
      <c r="H1306">
        <v>3061650</v>
      </c>
    </row>
    <row r="1307" spans="3:8" ht="13.5">
      <c r="C1307">
        <v>6993199997</v>
      </c>
      <c r="D1307">
        <v>237</v>
      </c>
      <c r="E1307">
        <v>5748</v>
      </c>
      <c r="F1307">
        <v>12083639</v>
      </c>
      <c r="G1307">
        <v>10682940</v>
      </c>
      <c r="H1307">
        <v>131519330</v>
      </c>
    </row>
    <row r="1308" spans="3:8" ht="13.5">
      <c r="C1308">
        <v>6993199998</v>
      </c>
      <c r="D1308">
        <v>3511</v>
      </c>
      <c r="E1308">
        <v>6237</v>
      </c>
      <c r="F1308">
        <v>10984872</v>
      </c>
      <c r="G1308">
        <v>0</v>
      </c>
      <c r="H1308">
        <v>109848720</v>
      </c>
    </row>
    <row r="1309" spans="3:8" ht="13.5">
      <c r="C1309">
        <v>7013100118</v>
      </c>
      <c r="D1309">
        <v>182</v>
      </c>
      <c r="E1309">
        <v>208</v>
      </c>
      <c r="F1309">
        <v>98062</v>
      </c>
      <c r="G1309">
        <v>0</v>
      </c>
      <c r="H1309">
        <v>980620</v>
      </c>
    </row>
    <row r="1310" spans="3:8" ht="13.5">
      <c r="C1310">
        <v>7013100298</v>
      </c>
      <c r="D1310">
        <v>182</v>
      </c>
      <c r="E1310">
        <v>212</v>
      </c>
      <c r="F1310">
        <v>135002</v>
      </c>
      <c r="G1310">
        <v>0</v>
      </c>
      <c r="H1310">
        <v>1350020</v>
      </c>
    </row>
    <row r="1311" spans="3:8" ht="13.5">
      <c r="C1311">
        <v>7013100378</v>
      </c>
      <c r="D1311">
        <v>83</v>
      </c>
      <c r="E1311">
        <v>88</v>
      </c>
      <c r="F1311">
        <v>48814</v>
      </c>
      <c r="G1311">
        <v>0</v>
      </c>
      <c r="H1311">
        <v>488140</v>
      </c>
    </row>
    <row r="1312" spans="3:8" ht="13.5">
      <c r="C1312">
        <v>7013100458</v>
      </c>
      <c r="D1312">
        <v>35</v>
      </c>
      <c r="E1312">
        <v>41</v>
      </c>
      <c r="F1312">
        <v>21013</v>
      </c>
      <c r="G1312">
        <v>0</v>
      </c>
      <c r="H1312">
        <v>210130</v>
      </c>
    </row>
    <row r="1313" spans="3:8" ht="13.5">
      <c r="C1313">
        <v>7013105248</v>
      </c>
      <c r="D1313">
        <v>9</v>
      </c>
      <c r="E1313">
        <v>9</v>
      </c>
      <c r="F1313">
        <v>4045</v>
      </c>
      <c r="G1313">
        <v>0</v>
      </c>
      <c r="H1313">
        <v>40450</v>
      </c>
    </row>
    <row r="1314" spans="3:8" ht="13.5">
      <c r="C1314">
        <v>7013105818</v>
      </c>
      <c r="D1314">
        <v>4</v>
      </c>
      <c r="E1314">
        <v>4</v>
      </c>
      <c r="F1314">
        <v>1414</v>
      </c>
      <c r="G1314">
        <v>0</v>
      </c>
      <c r="H1314">
        <v>14140</v>
      </c>
    </row>
    <row r="1315" spans="3:8" ht="13.5">
      <c r="C1315">
        <v>7013106158</v>
      </c>
      <c r="D1315">
        <v>8</v>
      </c>
      <c r="E1315">
        <v>12</v>
      </c>
      <c r="F1315">
        <v>5021</v>
      </c>
      <c r="G1315">
        <v>0</v>
      </c>
      <c r="H1315">
        <v>50210</v>
      </c>
    </row>
    <row r="1316" spans="3:8" ht="13.5">
      <c r="C1316">
        <v>7013106808</v>
      </c>
      <c r="D1316">
        <v>12</v>
      </c>
      <c r="E1316">
        <v>15</v>
      </c>
      <c r="F1316">
        <v>9988</v>
      </c>
      <c r="G1316">
        <v>0</v>
      </c>
      <c r="H1316">
        <v>99880</v>
      </c>
    </row>
    <row r="1317" spans="3:8" ht="13.5">
      <c r="C1317">
        <v>7013107718</v>
      </c>
      <c r="D1317">
        <v>1</v>
      </c>
      <c r="E1317">
        <v>1</v>
      </c>
      <c r="F1317">
        <v>138</v>
      </c>
      <c r="G1317">
        <v>0</v>
      </c>
      <c r="H1317">
        <v>1380</v>
      </c>
    </row>
    <row r="1318" spans="3:8" ht="13.5">
      <c r="C1318">
        <v>7013108218</v>
      </c>
      <c r="D1318">
        <v>3</v>
      </c>
      <c r="E1318">
        <v>6</v>
      </c>
      <c r="F1318">
        <v>2108</v>
      </c>
      <c r="G1318">
        <v>0</v>
      </c>
      <c r="H1318">
        <v>21080</v>
      </c>
    </row>
    <row r="1319" spans="3:8" ht="13.5">
      <c r="C1319">
        <v>7013108398</v>
      </c>
      <c r="D1319">
        <v>1</v>
      </c>
      <c r="E1319">
        <v>1</v>
      </c>
      <c r="F1319">
        <v>720</v>
      </c>
      <c r="G1319">
        <v>0</v>
      </c>
      <c r="H1319">
        <v>7200</v>
      </c>
    </row>
    <row r="1320" spans="3:8" ht="13.5">
      <c r="C1320">
        <v>7013108478</v>
      </c>
      <c r="D1320">
        <v>1</v>
      </c>
      <c r="E1320">
        <v>1</v>
      </c>
      <c r="F1320">
        <v>338</v>
      </c>
      <c r="G1320">
        <v>0</v>
      </c>
      <c r="H1320">
        <v>3380</v>
      </c>
    </row>
    <row r="1321" spans="3:8" ht="13.5">
      <c r="C1321">
        <v>7013108628</v>
      </c>
      <c r="D1321">
        <v>30</v>
      </c>
      <c r="E1321">
        <v>36</v>
      </c>
      <c r="F1321">
        <v>24882</v>
      </c>
      <c r="G1321">
        <v>0</v>
      </c>
      <c r="H1321">
        <v>248820</v>
      </c>
    </row>
    <row r="1322" spans="3:8" ht="13.5">
      <c r="C1322">
        <v>7013108708</v>
      </c>
      <c r="D1322">
        <v>25</v>
      </c>
      <c r="E1322">
        <v>28</v>
      </c>
      <c r="F1322">
        <v>14238</v>
      </c>
      <c r="G1322">
        <v>0</v>
      </c>
      <c r="H1322">
        <v>142380</v>
      </c>
    </row>
    <row r="1323" spans="3:8" ht="13.5">
      <c r="C1323">
        <v>7013108888</v>
      </c>
      <c r="D1323">
        <v>18</v>
      </c>
      <c r="E1323">
        <v>23</v>
      </c>
      <c r="F1323">
        <v>10510</v>
      </c>
      <c r="G1323">
        <v>0</v>
      </c>
      <c r="H1323">
        <v>105100</v>
      </c>
    </row>
    <row r="1324" spans="3:8" ht="13.5">
      <c r="C1324">
        <v>7013108968</v>
      </c>
      <c r="D1324">
        <v>11</v>
      </c>
      <c r="E1324">
        <v>13</v>
      </c>
      <c r="F1324">
        <v>6731</v>
      </c>
      <c r="G1324">
        <v>0</v>
      </c>
      <c r="H1324">
        <v>67310</v>
      </c>
    </row>
    <row r="1325" spans="3:8" ht="13.5">
      <c r="C1325">
        <v>7013109048</v>
      </c>
      <c r="D1325">
        <v>12</v>
      </c>
      <c r="E1325">
        <v>12</v>
      </c>
      <c r="F1325">
        <v>6381</v>
      </c>
      <c r="G1325">
        <v>0</v>
      </c>
      <c r="H1325">
        <v>63810</v>
      </c>
    </row>
    <row r="1326" spans="3:8" ht="13.5">
      <c r="C1326">
        <v>7013109128</v>
      </c>
      <c r="D1326">
        <v>20</v>
      </c>
      <c r="E1326">
        <v>23</v>
      </c>
      <c r="F1326">
        <v>9607</v>
      </c>
      <c r="G1326">
        <v>0</v>
      </c>
      <c r="H1326">
        <v>96070</v>
      </c>
    </row>
    <row r="1327" spans="3:8" ht="13.5">
      <c r="C1327">
        <v>7013109208</v>
      </c>
      <c r="D1327">
        <v>33</v>
      </c>
      <c r="E1327">
        <v>46</v>
      </c>
      <c r="F1327">
        <v>25828</v>
      </c>
      <c r="G1327">
        <v>0</v>
      </c>
      <c r="H1327">
        <v>258280</v>
      </c>
    </row>
    <row r="1328" spans="3:8" ht="13.5">
      <c r="C1328">
        <v>7013199998</v>
      </c>
      <c r="D1328">
        <v>670</v>
      </c>
      <c r="E1328">
        <v>779</v>
      </c>
      <c r="F1328">
        <v>424840</v>
      </c>
      <c r="G1328">
        <v>0</v>
      </c>
      <c r="H1328">
        <v>4248400</v>
      </c>
    </row>
    <row r="1329" spans="3:8" ht="13.5">
      <c r="C1329">
        <v>7023100117</v>
      </c>
      <c r="D1329">
        <v>13</v>
      </c>
      <c r="E1329">
        <v>52</v>
      </c>
      <c r="F1329">
        <v>407697</v>
      </c>
      <c r="G1329">
        <v>61634</v>
      </c>
      <c r="H1329">
        <v>4138604</v>
      </c>
    </row>
    <row r="1330" spans="3:8" ht="13.5">
      <c r="C1330">
        <v>7023100118</v>
      </c>
      <c r="D1330">
        <v>200</v>
      </c>
      <c r="E1330">
        <v>280</v>
      </c>
      <c r="F1330">
        <v>345252</v>
      </c>
      <c r="G1330">
        <v>0</v>
      </c>
      <c r="H1330">
        <v>3452520</v>
      </c>
    </row>
    <row r="1331" spans="3:8" ht="13.5">
      <c r="C1331">
        <v>7023100297</v>
      </c>
      <c r="D1331">
        <v>8</v>
      </c>
      <c r="E1331">
        <v>16</v>
      </c>
      <c r="F1331">
        <v>149854</v>
      </c>
      <c r="G1331">
        <v>15902</v>
      </c>
      <c r="H1331">
        <v>1514442</v>
      </c>
    </row>
    <row r="1332" spans="3:8" ht="13.5">
      <c r="C1332">
        <v>7023100298</v>
      </c>
      <c r="D1332">
        <v>182</v>
      </c>
      <c r="E1332">
        <v>241</v>
      </c>
      <c r="F1332">
        <v>227020</v>
      </c>
      <c r="G1332">
        <v>0</v>
      </c>
      <c r="H1332">
        <v>2270200</v>
      </c>
    </row>
    <row r="1333" spans="3:8" ht="13.5">
      <c r="C1333">
        <v>7023100377</v>
      </c>
      <c r="D1333">
        <v>6</v>
      </c>
      <c r="E1333">
        <v>37</v>
      </c>
      <c r="F1333">
        <v>256012</v>
      </c>
      <c r="G1333">
        <v>61850</v>
      </c>
      <c r="H1333">
        <v>2621970</v>
      </c>
    </row>
    <row r="1334" spans="3:8" ht="13.5">
      <c r="C1334">
        <v>7023100378</v>
      </c>
      <c r="D1334">
        <v>105</v>
      </c>
      <c r="E1334">
        <v>118</v>
      </c>
      <c r="F1334">
        <v>69398</v>
      </c>
      <c r="G1334">
        <v>0</v>
      </c>
      <c r="H1334">
        <v>693980</v>
      </c>
    </row>
    <row r="1335" spans="3:8" ht="13.5">
      <c r="C1335">
        <v>7023100457</v>
      </c>
      <c r="D1335">
        <v>2</v>
      </c>
      <c r="E1335">
        <v>9</v>
      </c>
      <c r="F1335">
        <v>63176</v>
      </c>
      <c r="G1335">
        <v>12914</v>
      </c>
      <c r="H1335">
        <v>644674</v>
      </c>
    </row>
    <row r="1336" spans="3:8" ht="13.5">
      <c r="C1336">
        <v>7023100458</v>
      </c>
      <c r="D1336">
        <v>90</v>
      </c>
      <c r="E1336">
        <v>103</v>
      </c>
      <c r="F1336">
        <v>82574</v>
      </c>
      <c r="G1336">
        <v>0</v>
      </c>
      <c r="H1336">
        <v>825740</v>
      </c>
    </row>
    <row r="1337" spans="3:8" ht="13.5">
      <c r="C1337">
        <v>7023105248</v>
      </c>
      <c r="D1337">
        <v>8</v>
      </c>
      <c r="E1337">
        <v>8</v>
      </c>
      <c r="F1337">
        <v>7903</v>
      </c>
      <c r="G1337">
        <v>0</v>
      </c>
      <c r="H1337">
        <v>79030</v>
      </c>
    </row>
    <row r="1338" spans="3:8" ht="13.5">
      <c r="C1338">
        <v>7023105817</v>
      </c>
      <c r="D1338">
        <v>1</v>
      </c>
      <c r="E1338">
        <v>3</v>
      </c>
      <c r="F1338">
        <v>23745</v>
      </c>
      <c r="G1338">
        <v>3200</v>
      </c>
      <c r="H1338">
        <v>240650</v>
      </c>
    </row>
    <row r="1339" spans="3:8" ht="13.5">
      <c r="C1339">
        <v>7023105818</v>
      </c>
      <c r="D1339">
        <v>3</v>
      </c>
      <c r="E1339">
        <v>4</v>
      </c>
      <c r="F1339">
        <v>3166</v>
      </c>
      <c r="G1339">
        <v>0</v>
      </c>
      <c r="H1339">
        <v>31660</v>
      </c>
    </row>
    <row r="1340" spans="3:8" ht="13.5">
      <c r="C1340">
        <v>7023106157</v>
      </c>
      <c r="D1340">
        <v>1</v>
      </c>
      <c r="E1340">
        <v>3</v>
      </c>
      <c r="F1340">
        <v>24189</v>
      </c>
      <c r="G1340">
        <v>3200</v>
      </c>
      <c r="H1340">
        <v>245090</v>
      </c>
    </row>
    <row r="1341" spans="3:8" ht="13.5">
      <c r="C1341">
        <v>7023106158</v>
      </c>
      <c r="D1341">
        <v>7</v>
      </c>
      <c r="E1341">
        <v>11</v>
      </c>
      <c r="F1341">
        <v>8525</v>
      </c>
      <c r="G1341">
        <v>0</v>
      </c>
      <c r="H1341">
        <v>85250</v>
      </c>
    </row>
    <row r="1342" spans="3:8" ht="13.5">
      <c r="C1342">
        <v>7023106808</v>
      </c>
      <c r="D1342">
        <v>9</v>
      </c>
      <c r="E1342">
        <v>11</v>
      </c>
      <c r="F1342">
        <v>12056</v>
      </c>
      <c r="G1342">
        <v>0</v>
      </c>
      <c r="H1342">
        <v>120560</v>
      </c>
    </row>
    <row r="1343" spans="3:8" ht="13.5">
      <c r="C1343">
        <v>7023107718</v>
      </c>
      <c r="D1343">
        <v>4</v>
      </c>
      <c r="E1343">
        <v>5</v>
      </c>
      <c r="F1343">
        <v>4037</v>
      </c>
      <c r="G1343">
        <v>0</v>
      </c>
      <c r="H1343">
        <v>40370</v>
      </c>
    </row>
    <row r="1344" spans="3:8" ht="13.5">
      <c r="C1344">
        <v>7023108217</v>
      </c>
      <c r="D1344">
        <v>2</v>
      </c>
      <c r="E1344">
        <v>4</v>
      </c>
      <c r="F1344">
        <v>43092</v>
      </c>
      <c r="G1344">
        <v>4040</v>
      </c>
      <c r="H1344">
        <v>434960</v>
      </c>
    </row>
    <row r="1345" spans="3:8" ht="13.5">
      <c r="C1345">
        <v>7023108218</v>
      </c>
      <c r="D1345">
        <v>10</v>
      </c>
      <c r="E1345">
        <v>10</v>
      </c>
      <c r="F1345">
        <v>8071</v>
      </c>
      <c r="G1345">
        <v>0</v>
      </c>
      <c r="H1345">
        <v>80710</v>
      </c>
    </row>
    <row r="1346" spans="3:8" ht="13.5">
      <c r="C1346">
        <v>7023108397</v>
      </c>
      <c r="D1346">
        <v>1</v>
      </c>
      <c r="E1346">
        <v>4</v>
      </c>
      <c r="F1346">
        <v>16772</v>
      </c>
      <c r="G1346">
        <v>7360</v>
      </c>
      <c r="H1346">
        <v>175080</v>
      </c>
    </row>
    <row r="1347" spans="3:8" ht="13.5">
      <c r="C1347">
        <v>7023108398</v>
      </c>
      <c r="D1347">
        <v>6</v>
      </c>
      <c r="E1347">
        <v>7</v>
      </c>
      <c r="F1347">
        <v>6599</v>
      </c>
      <c r="G1347">
        <v>0</v>
      </c>
      <c r="H1347">
        <v>65990</v>
      </c>
    </row>
    <row r="1348" spans="3:8" ht="13.5">
      <c r="C1348">
        <v>7023108478</v>
      </c>
      <c r="D1348">
        <v>5</v>
      </c>
      <c r="E1348">
        <v>5</v>
      </c>
      <c r="F1348">
        <v>2460</v>
      </c>
      <c r="G1348">
        <v>0</v>
      </c>
      <c r="H1348">
        <v>24600</v>
      </c>
    </row>
    <row r="1349" spans="3:8" ht="13.5">
      <c r="C1349">
        <v>7023108627</v>
      </c>
      <c r="D1349">
        <v>1</v>
      </c>
      <c r="E1349">
        <v>4</v>
      </c>
      <c r="F1349">
        <v>23308</v>
      </c>
      <c r="G1349">
        <v>5928</v>
      </c>
      <c r="H1349">
        <v>239008</v>
      </c>
    </row>
    <row r="1350" spans="3:8" ht="13.5">
      <c r="C1350">
        <v>7023108628</v>
      </c>
      <c r="D1350">
        <v>50</v>
      </c>
      <c r="E1350">
        <v>61</v>
      </c>
      <c r="F1350">
        <v>59626</v>
      </c>
      <c r="G1350">
        <v>0</v>
      </c>
      <c r="H1350">
        <v>596260</v>
      </c>
    </row>
    <row r="1351" spans="3:8" ht="13.5">
      <c r="C1351">
        <v>7023108707</v>
      </c>
      <c r="D1351">
        <v>3</v>
      </c>
      <c r="E1351">
        <v>10</v>
      </c>
      <c r="F1351">
        <v>73975</v>
      </c>
      <c r="G1351">
        <v>12242</v>
      </c>
      <c r="H1351">
        <v>751992</v>
      </c>
    </row>
    <row r="1352" spans="3:8" ht="13.5">
      <c r="C1352">
        <v>7023108708</v>
      </c>
      <c r="D1352">
        <v>72</v>
      </c>
      <c r="E1352">
        <v>82</v>
      </c>
      <c r="F1352">
        <v>48013</v>
      </c>
      <c r="G1352">
        <v>0</v>
      </c>
      <c r="H1352">
        <v>480130</v>
      </c>
    </row>
    <row r="1353" spans="3:8" ht="13.5">
      <c r="C1353">
        <v>7023108888</v>
      </c>
      <c r="D1353">
        <v>14</v>
      </c>
      <c r="E1353">
        <v>18</v>
      </c>
      <c r="F1353">
        <v>11460</v>
      </c>
      <c r="G1353">
        <v>0</v>
      </c>
      <c r="H1353">
        <v>114600</v>
      </c>
    </row>
    <row r="1354" spans="3:8" ht="13.5">
      <c r="C1354">
        <v>7023108968</v>
      </c>
      <c r="D1354">
        <v>15</v>
      </c>
      <c r="E1354">
        <v>18</v>
      </c>
      <c r="F1354">
        <v>10702</v>
      </c>
      <c r="G1354">
        <v>0</v>
      </c>
      <c r="H1354">
        <v>107020</v>
      </c>
    </row>
    <row r="1355" spans="3:8" ht="13.5">
      <c r="C1355">
        <v>7023109047</v>
      </c>
      <c r="D1355">
        <v>1</v>
      </c>
      <c r="E1355">
        <v>3</v>
      </c>
      <c r="F1355">
        <v>23769</v>
      </c>
      <c r="G1355">
        <v>3990</v>
      </c>
      <c r="H1355">
        <v>241680</v>
      </c>
    </row>
    <row r="1356" spans="3:8" ht="13.5">
      <c r="C1356">
        <v>7023109048</v>
      </c>
      <c r="D1356">
        <v>30</v>
      </c>
      <c r="E1356">
        <v>33</v>
      </c>
      <c r="F1356">
        <v>18954</v>
      </c>
      <c r="G1356">
        <v>0</v>
      </c>
      <c r="H1356">
        <v>189540</v>
      </c>
    </row>
    <row r="1357" spans="3:8" ht="13.5">
      <c r="C1357">
        <v>7023109127</v>
      </c>
      <c r="D1357">
        <v>3</v>
      </c>
      <c r="E1357">
        <v>18</v>
      </c>
      <c r="F1357">
        <v>135763</v>
      </c>
      <c r="G1357">
        <v>24396</v>
      </c>
      <c r="H1357">
        <v>1382026</v>
      </c>
    </row>
    <row r="1358" spans="3:8" ht="13.5">
      <c r="C1358">
        <v>7023109128</v>
      </c>
      <c r="D1358">
        <v>27</v>
      </c>
      <c r="E1358">
        <v>36</v>
      </c>
      <c r="F1358">
        <v>42968</v>
      </c>
      <c r="G1358">
        <v>0</v>
      </c>
      <c r="H1358">
        <v>429680</v>
      </c>
    </row>
    <row r="1359" spans="3:8" ht="13.5">
      <c r="C1359">
        <v>7023109207</v>
      </c>
      <c r="D1359">
        <v>1</v>
      </c>
      <c r="E1359">
        <v>3</v>
      </c>
      <c r="F1359">
        <v>24333</v>
      </c>
      <c r="G1359">
        <v>3990</v>
      </c>
      <c r="H1359">
        <v>247320</v>
      </c>
    </row>
    <row r="1360" spans="3:8" ht="13.5">
      <c r="C1360">
        <v>7023109208</v>
      </c>
      <c r="D1360">
        <v>60</v>
      </c>
      <c r="E1360">
        <v>66</v>
      </c>
      <c r="F1360">
        <v>35966</v>
      </c>
      <c r="G1360">
        <v>0</v>
      </c>
      <c r="H1360">
        <v>359660</v>
      </c>
    </row>
    <row r="1361" spans="3:8" ht="13.5">
      <c r="C1361">
        <v>7023199997</v>
      </c>
      <c r="D1361">
        <v>43</v>
      </c>
      <c r="E1361">
        <v>166</v>
      </c>
      <c r="F1361">
        <v>1265685</v>
      </c>
      <c r="G1361">
        <v>220646</v>
      </c>
      <c r="H1361">
        <v>12877496</v>
      </c>
    </row>
    <row r="1362" spans="3:8" ht="13.5">
      <c r="C1362">
        <v>7023199998</v>
      </c>
      <c r="D1362">
        <v>897</v>
      </c>
      <c r="E1362">
        <v>1117</v>
      </c>
      <c r="F1362">
        <v>1004750</v>
      </c>
      <c r="G1362">
        <v>0</v>
      </c>
      <c r="H1362">
        <v>10047500</v>
      </c>
    </row>
    <row r="1363" spans="3:8" ht="13.5">
      <c r="C1363">
        <v>7033100117</v>
      </c>
      <c r="D1363">
        <v>3</v>
      </c>
      <c r="E1363">
        <v>25</v>
      </c>
      <c r="F1363">
        <v>153458</v>
      </c>
      <c r="G1363">
        <v>43344</v>
      </c>
      <c r="H1363">
        <v>1577924</v>
      </c>
    </row>
    <row r="1364" spans="3:8" ht="13.5">
      <c r="C1364">
        <v>7033100118</v>
      </c>
      <c r="D1364">
        <v>1001</v>
      </c>
      <c r="E1364">
        <v>1131</v>
      </c>
      <c r="F1364">
        <v>702085</v>
      </c>
      <c r="G1364">
        <v>0</v>
      </c>
      <c r="H1364">
        <v>7020850</v>
      </c>
    </row>
    <row r="1365" spans="3:8" ht="13.5">
      <c r="C1365">
        <v>7033100298</v>
      </c>
      <c r="D1365">
        <v>826</v>
      </c>
      <c r="E1365">
        <v>960</v>
      </c>
      <c r="F1365">
        <v>964807</v>
      </c>
      <c r="G1365">
        <v>0</v>
      </c>
      <c r="H1365">
        <v>9648070</v>
      </c>
    </row>
    <row r="1366" spans="3:8" ht="13.5">
      <c r="C1366">
        <v>7033100377</v>
      </c>
      <c r="D1366">
        <v>1</v>
      </c>
      <c r="E1366">
        <v>4</v>
      </c>
      <c r="F1366">
        <v>23254</v>
      </c>
      <c r="G1366">
        <v>5320</v>
      </c>
      <c r="H1366">
        <v>237860</v>
      </c>
    </row>
    <row r="1367" spans="3:8" ht="13.5">
      <c r="C1367">
        <v>7033100378</v>
      </c>
      <c r="D1367">
        <v>185</v>
      </c>
      <c r="E1367">
        <v>216</v>
      </c>
      <c r="F1367">
        <v>112480</v>
      </c>
      <c r="G1367">
        <v>0</v>
      </c>
      <c r="H1367">
        <v>1124800</v>
      </c>
    </row>
    <row r="1368" spans="3:8" ht="13.5">
      <c r="C1368">
        <v>7033100457</v>
      </c>
      <c r="D1368">
        <v>1</v>
      </c>
      <c r="E1368">
        <v>1</v>
      </c>
      <c r="F1368">
        <v>14464</v>
      </c>
      <c r="G1368">
        <v>0</v>
      </c>
      <c r="H1368">
        <v>144640</v>
      </c>
    </row>
    <row r="1369" spans="3:8" ht="13.5">
      <c r="C1369">
        <v>7033100458</v>
      </c>
      <c r="D1369">
        <v>176</v>
      </c>
      <c r="E1369">
        <v>219</v>
      </c>
      <c r="F1369">
        <v>212981</v>
      </c>
      <c r="G1369">
        <v>0</v>
      </c>
      <c r="H1369">
        <v>2129810</v>
      </c>
    </row>
    <row r="1370" spans="3:8" ht="13.5">
      <c r="C1370">
        <v>7033105248</v>
      </c>
      <c r="D1370">
        <v>77</v>
      </c>
      <c r="E1370">
        <v>100</v>
      </c>
      <c r="F1370">
        <v>101717</v>
      </c>
      <c r="G1370">
        <v>0</v>
      </c>
      <c r="H1370">
        <v>1017170</v>
      </c>
    </row>
    <row r="1371" spans="3:8" ht="13.5">
      <c r="C1371">
        <v>7033105818</v>
      </c>
      <c r="D1371">
        <v>26</v>
      </c>
      <c r="E1371">
        <v>33</v>
      </c>
      <c r="F1371">
        <v>17629</v>
      </c>
      <c r="G1371">
        <v>0</v>
      </c>
      <c r="H1371">
        <v>176290</v>
      </c>
    </row>
    <row r="1372" spans="3:8" ht="13.5">
      <c r="C1372">
        <v>7033106158</v>
      </c>
      <c r="D1372">
        <v>51</v>
      </c>
      <c r="E1372">
        <v>67</v>
      </c>
      <c r="F1372">
        <v>45251</v>
      </c>
      <c r="G1372">
        <v>0</v>
      </c>
      <c r="H1372">
        <v>452510</v>
      </c>
    </row>
    <row r="1373" spans="3:8" ht="13.5">
      <c r="C1373">
        <v>7033106808</v>
      </c>
      <c r="D1373">
        <v>22</v>
      </c>
      <c r="E1373">
        <v>25</v>
      </c>
      <c r="F1373">
        <v>13340</v>
      </c>
      <c r="G1373">
        <v>0</v>
      </c>
      <c r="H1373">
        <v>133400</v>
      </c>
    </row>
    <row r="1374" spans="3:8" ht="13.5">
      <c r="C1374">
        <v>7033107718</v>
      </c>
      <c r="D1374">
        <v>22</v>
      </c>
      <c r="E1374">
        <v>25</v>
      </c>
      <c r="F1374">
        <v>19502</v>
      </c>
      <c r="G1374">
        <v>0</v>
      </c>
      <c r="H1374">
        <v>195020</v>
      </c>
    </row>
    <row r="1375" spans="3:8" ht="13.5">
      <c r="C1375">
        <v>7033108218</v>
      </c>
      <c r="D1375">
        <v>24</v>
      </c>
      <c r="E1375">
        <v>31</v>
      </c>
      <c r="F1375">
        <v>17175</v>
      </c>
      <c r="G1375">
        <v>0</v>
      </c>
      <c r="H1375">
        <v>171750</v>
      </c>
    </row>
    <row r="1376" spans="3:8" ht="13.5">
      <c r="C1376">
        <v>7033108398</v>
      </c>
      <c r="D1376">
        <v>12</v>
      </c>
      <c r="E1376">
        <v>15</v>
      </c>
      <c r="F1376">
        <v>7255</v>
      </c>
      <c r="G1376">
        <v>0</v>
      </c>
      <c r="H1376">
        <v>72550</v>
      </c>
    </row>
    <row r="1377" spans="3:8" ht="13.5">
      <c r="C1377">
        <v>7033108478</v>
      </c>
      <c r="D1377">
        <v>11</v>
      </c>
      <c r="E1377">
        <v>12</v>
      </c>
      <c r="F1377">
        <v>16822</v>
      </c>
      <c r="G1377">
        <v>0</v>
      </c>
      <c r="H1377">
        <v>168220</v>
      </c>
    </row>
    <row r="1378" spans="3:8" ht="13.5">
      <c r="C1378">
        <v>7033108628</v>
      </c>
      <c r="D1378">
        <v>92</v>
      </c>
      <c r="E1378">
        <v>108</v>
      </c>
      <c r="F1378">
        <v>47464</v>
      </c>
      <c r="G1378">
        <v>0</v>
      </c>
      <c r="H1378">
        <v>474640</v>
      </c>
    </row>
    <row r="1379" spans="3:8" ht="13.5">
      <c r="C1379">
        <v>7033108707</v>
      </c>
      <c r="D1379">
        <v>2</v>
      </c>
      <c r="E1379">
        <v>7</v>
      </c>
      <c r="F1379">
        <v>30807</v>
      </c>
      <c r="G1379">
        <v>9950</v>
      </c>
      <c r="H1379">
        <v>318020</v>
      </c>
    </row>
    <row r="1380" spans="3:8" ht="13.5">
      <c r="C1380">
        <v>7033108708</v>
      </c>
      <c r="D1380">
        <v>77</v>
      </c>
      <c r="E1380">
        <v>99</v>
      </c>
      <c r="F1380">
        <v>46107</v>
      </c>
      <c r="G1380">
        <v>0</v>
      </c>
      <c r="H1380">
        <v>461070</v>
      </c>
    </row>
    <row r="1381" spans="3:8" ht="13.5">
      <c r="C1381">
        <v>7033108888</v>
      </c>
      <c r="D1381">
        <v>41</v>
      </c>
      <c r="E1381">
        <v>53</v>
      </c>
      <c r="F1381">
        <v>41263</v>
      </c>
      <c r="G1381">
        <v>0</v>
      </c>
      <c r="H1381">
        <v>412630</v>
      </c>
    </row>
    <row r="1382" spans="3:8" ht="13.5">
      <c r="C1382">
        <v>7033108968</v>
      </c>
      <c r="D1382">
        <v>47</v>
      </c>
      <c r="E1382">
        <v>58</v>
      </c>
      <c r="F1382">
        <v>140805</v>
      </c>
      <c r="G1382">
        <v>0</v>
      </c>
      <c r="H1382">
        <v>1408050</v>
      </c>
    </row>
    <row r="1383" spans="3:8" ht="13.5">
      <c r="C1383">
        <v>7033109048</v>
      </c>
      <c r="D1383">
        <v>108</v>
      </c>
      <c r="E1383">
        <v>126</v>
      </c>
      <c r="F1383">
        <v>190290</v>
      </c>
      <c r="G1383">
        <v>0</v>
      </c>
      <c r="H1383">
        <v>1902900</v>
      </c>
    </row>
    <row r="1384" spans="3:8" ht="13.5">
      <c r="C1384">
        <v>7033109127</v>
      </c>
      <c r="D1384">
        <v>1</v>
      </c>
      <c r="E1384">
        <v>2</v>
      </c>
      <c r="F1384">
        <v>15883</v>
      </c>
      <c r="G1384">
        <v>1012</v>
      </c>
      <c r="H1384">
        <v>159842</v>
      </c>
    </row>
    <row r="1385" spans="3:8" ht="13.5">
      <c r="C1385">
        <v>7033109128</v>
      </c>
      <c r="D1385">
        <v>109</v>
      </c>
      <c r="E1385">
        <v>128</v>
      </c>
      <c r="F1385">
        <v>103127</v>
      </c>
      <c r="G1385">
        <v>0</v>
      </c>
      <c r="H1385">
        <v>1031270</v>
      </c>
    </row>
    <row r="1386" spans="3:8" ht="13.5">
      <c r="C1386">
        <v>7033109208</v>
      </c>
      <c r="D1386">
        <v>80</v>
      </c>
      <c r="E1386">
        <v>91</v>
      </c>
      <c r="F1386">
        <v>43922</v>
      </c>
      <c r="G1386">
        <v>0</v>
      </c>
      <c r="H1386">
        <v>439220</v>
      </c>
    </row>
    <row r="1387" spans="3:8" ht="13.5">
      <c r="C1387">
        <v>7033199997</v>
      </c>
      <c r="D1387">
        <v>8</v>
      </c>
      <c r="E1387">
        <v>39</v>
      </c>
      <c r="F1387">
        <v>237866</v>
      </c>
      <c r="G1387">
        <v>59626</v>
      </c>
      <c r="H1387">
        <v>2438286</v>
      </c>
    </row>
    <row r="1388" spans="3:8" ht="13.5">
      <c r="C1388">
        <v>7033199998</v>
      </c>
      <c r="D1388">
        <v>2987</v>
      </c>
      <c r="E1388">
        <v>3497</v>
      </c>
      <c r="F1388">
        <v>2844022</v>
      </c>
      <c r="G1388">
        <v>0</v>
      </c>
      <c r="H1388">
        <v>28440220</v>
      </c>
    </row>
    <row r="1389" spans="3:8" ht="13.5">
      <c r="C1389">
        <v>7043100117</v>
      </c>
      <c r="D1389">
        <v>15</v>
      </c>
      <c r="E1389">
        <v>121</v>
      </c>
      <c r="F1389">
        <v>586842</v>
      </c>
      <c r="G1389">
        <v>211724</v>
      </c>
      <c r="H1389">
        <v>6080144</v>
      </c>
    </row>
    <row r="1390" spans="3:8" ht="13.5">
      <c r="C1390">
        <v>7043100118</v>
      </c>
      <c r="D1390">
        <v>625</v>
      </c>
      <c r="E1390">
        <v>773</v>
      </c>
      <c r="F1390">
        <v>701031</v>
      </c>
      <c r="G1390">
        <v>0</v>
      </c>
      <c r="H1390">
        <v>7010310</v>
      </c>
    </row>
    <row r="1391" spans="3:8" ht="13.5">
      <c r="C1391">
        <v>7043100297</v>
      </c>
      <c r="D1391">
        <v>15</v>
      </c>
      <c r="E1391">
        <v>101</v>
      </c>
      <c r="F1391">
        <v>753609</v>
      </c>
      <c r="G1391">
        <v>171330</v>
      </c>
      <c r="H1391">
        <v>7707420</v>
      </c>
    </row>
    <row r="1392" spans="3:8" ht="13.5">
      <c r="C1392">
        <v>7043100298</v>
      </c>
      <c r="D1392">
        <v>573</v>
      </c>
      <c r="E1392">
        <v>735</v>
      </c>
      <c r="F1392">
        <v>545491</v>
      </c>
      <c r="G1392">
        <v>0</v>
      </c>
      <c r="H1392">
        <v>5454910</v>
      </c>
    </row>
    <row r="1393" spans="3:8" ht="13.5">
      <c r="C1393">
        <v>7043100377</v>
      </c>
      <c r="D1393">
        <v>6</v>
      </c>
      <c r="E1393">
        <v>24</v>
      </c>
      <c r="F1393">
        <v>215913</v>
      </c>
      <c r="G1393">
        <v>32364</v>
      </c>
      <c r="H1393">
        <v>2191494</v>
      </c>
    </row>
    <row r="1394" spans="3:8" ht="13.5">
      <c r="C1394">
        <v>7043100378</v>
      </c>
      <c r="D1394">
        <v>238</v>
      </c>
      <c r="E1394">
        <v>301</v>
      </c>
      <c r="F1394">
        <v>208443</v>
      </c>
      <c r="G1394">
        <v>0</v>
      </c>
      <c r="H1394">
        <v>2084430</v>
      </c>
    </row>
    <row r="1395" spans="3:8" ht="13.5">
      <c r="C1395">
        <v>7043100457</v>
      </c>
      <c r="D1395">
        <v>5</v>
      </c>
      <c r="E1395">
        <v>31</v>
      </c>
      <c r="F1395">
        <v>280872</v>
      </c>
      <c r="G1395">
        <v>54778</v>
      </c>
      <c r="H1395">
        <v>2863498</v>
      </c>
    </row>
    <row r="1396" spans="3:8" ht="13.5">
      <c r="C1396">
        <v>7043100458</v>
      </c>
      <c r="D1396">
        <v>151</v>
      </c>
      <c r="E1396">
        <v>180</v>
      </c>
      <c r="F1396">
        <v>177323</v>
      </c>
      <c r="G1396">
        <v>0</v>
      </c>
      <c r="H1396">
        <v>1773230</v>
      </c>
    </row>
    <row r="1397" spans="3:8" ht="13.5">
      <c r="C1397">
        <v>7043105248</v>
      </c>
      <c r="D1397">
        <v>42</v>
      </c>
      <c r="E1397">
        <v>46</v>
      </c>
      <c r="F1397">
        <v>56404</v>
      </c>
      <c r="G1397">
        <v>0</v>
      </c>
      <c r="H1397">
        <v>564040</v>
      </c>
    </row>
    <row r="1398" spans="3:8" ht="13.5">
      <c r="C1398">
        <v>7043105818</v>
      </c>
      <c r="D1398">
        <v>14</v>
      </c>
      <c r="E1398">
        <v>19</v>
      </c>
      <c r="F1398">
        <v>14867</v>
      </c>
      <c r="G1398">
        <v>0</v>
      </c>
      <c r="H1398">
        <v>148670</v>
      </c>
    </row>
    <row r="1399" spans="3:8" ht="13.5">
      <c r="C1399">
        <v>7043106157</v>
      </c>
      <c r="D1399">
        <v>2</v>
      </c>
      <c r="E1399">
        <v>16</v>
      </c>
      <c r="F1399">
        <v>99633</v>
      </c>
      <c r="G1399">
        <v>25760</v>
      </c>
      <c r="H1399">
        <v>1022090</v>
      </c>
    </row>
    <row r="1400" spans="3:8" ht="13.5">
      <c r="C1400">
        <v>7043106158</v>
      </c>
      <c r="D1400">
        <v>30</v>
      </c>
      <c r="E1400">
        <v>39</v>
      </c>
      <c r="F1400">
        <v>55536</v>
      </c>
      <c r="G1400">
        <v>0</v>
      </c>
      <c r="H1400">
        <v>555360</v>
      </c>
    </row>
    <row r="1401" spans="3:8" ht="13.5">
      <c r="C1401">
        <v>7043106808</v>
      </c>
      <c r="D1401">
        <v>31</v>
      </c>
      <c r="E1401">
        <v>34</v>
      </c>
      <c r="F1401">
        <v>18581</v>
      </c>
      <c r="G1401">
        <v>0</v>
      </c>
      <c r="H1401">
        <v>185810</v>
      </c>
    </row>
    <row r="1402" spans="3:8" ht="13.5">
      <c r="C1402">
        <v>7043107718</v>
      </c>
      <c r="D1402">
        <v>12</v>
      </c>
      <c r="E1402">
        <v>14</v>
      </c>
      <c r="F1402">
        <v>10507</v>
      </c>
      <c r="G1402">
        <v>0</v>
      </c>
      <c r="H1402">
        <v>105070</v>
      </c>
    </row>
    <row r="1403" spans="3:8" ht="13.5">
      <c r="C1403">
        <v>7043108218</v>
      </c>
      <c r="D1403">
        <v>23</v>
      </c>
      <c r="E1403">
        <v>27</v>
      </c>
      <c r="F1403">
        <v>17042</v>
      </c>
      <c r="G1403">
        <v>0</v>
      </c>
      <c r="H1403">
        <v>170420</v>
      </c>
    </row>
    <row r="1404" spans="3:8" ht="13.5">
      <c r="C1404">
        <v>7043108398</v>
      </c>
      <c r="D1404">
        <v>18</v>
      </c>
      <c r="E1404">
        <v>20</v>
      </c>
      <c r="F1404">
        <v>13726</v>
      </c>
      <c r="G1404">
        <v>0</v>
      </c>
      <c r="H1404">
        <v>137260</v>
      </c>
    </row>
    <row r="1405" spans="3:8" ht="13.5">
      <c r="C1405">
        <v>7043108478</v>
      </c>
      <c r="D1405">
        <v>15</v>
      </c>
      <c r="E1405">
        <v>18</v>
      </c>
      <c r="F1405">
        <v>9428</v>
      </c>
      <c r="G1405">
        <v>0</v>
      </c>
      <c r="H1405">
        <v>94280</v>
      </c>
    </row>
    <row r="1406" spans="3:8" ht="13.5">
      <c r="C1406">
        <v>7043108627</v>
      </c>
      <c r="D1406">
        <v>3</v>
      </c>
      <c r="E1406">
        <v>20</v>
      </c>
      <c r="F1406">
        <v>145518</v>
      </c>
      <c r="G1406">
        <v>33630</v>
      </c>
      <c r="H1406">
        <v>1488810</v>
      </c>
    </row>
    <row r="1407" spans="3:8" ht="13.5">
      <c r="C1407">
        <v>7043108628</v>
      </c>
      <c r="D1407">
        <v>130</v>
      </c>
      <c r="E1407">
        <v>150</v>
      </c>
      <c r="F1407">
        <v>106504</v>
      </c>
      <c r="G1407">
        <v>0</v>
      </c>
      <c r="H1407">
        <v>1065040</v>
      </c>
    </row>
    <row r="1408" spans="3:8" ht="13.5">
      <c r="C1408">
        <v>7043108707</v>
      </c>
      <c r="D1408">
        <v>2</v>
      </c>
      <c r="E1408">
        <v>10</v>
      </c>
      <c r="F1408">
        <v>87638</v>
      </c>
      <c r="G1408">
        <v>15860</v>
      </c>
      <c r="H1408">
        <v>892240</v>
      </c>
    </row>
    <row r="1409" spans="3:8" ht="13.5">
      <c r="C1409">
        <v>7043108708</v>
      </c>
      <c r="D1409">
        <v>53</v>
      </c>
      <c r="E1409">
        <v>63</v>
      </c>
      <c r="F1409">
        <v>35350</v>
      </c>
      <c r="G1409">
        <v>0</v>
      </c>
      <c r="H1409">
        <v>353500</v>
      </c>
    </row>
    <row r="1410" spans="3:8" ht="13.5">
      <c r="C1410">
        <v>7043108887</v>
      </c>
      <c r="D1410">
        <v>1</v>
      </c>
      <c r="E1410">
        <v>1</v>
      </c>
      <c r="F1410">
        <v>14484</v>
      </c>
      <c r="G1410">
        <v>0</v>
      </c>
      <c r="H1410">
        <v>144840</v>
      </c>
    </row>
    <row r="1411" spans="3:8" ht="13.5">
      <c r="C1411">
        <v>7043108888</v>
      </c>
      <c r="D1411">
        <v>59</v>
      </c>
      <c r="E1411">
        <v>70</v>
      </c>
      <c r="F1411">
        <v>48547</v>
      </c>
      <c r="G1411">
        <v>0</v>
      </c>
      <c r="H1411">
        <v>485470</v>
      </c>
    </row>
    <row r="1412" spans="3:8" ht="13.5">
      <c r="C1412">
        <v>7043108967</v>
      </c>
      <c r="D1412">
        <v>1</v>
      </c>
      <c r="E1412">
        <v>1</v>
      </c>
      <c r="F1412">
        <v>39775</v>
      </c>
      <c r="G1412">
        <v>1330</v>
      </c>
      <c r="H1412">
        <v>399080</v>
      </c>
    </row>
    <row r="1413" spans="3:8" ht="13.5">
      <c r="C1413">
        <v>7043108968</v>
      </c>
      <c r="D1413">
        <v>67</v>
      </c>
      <c r="E1413">
        <v>77</v>
      </c>
      <c r="F1413">
        <v>45794</v>
      </c>
      <c r="G1413">
        <v>0</v>
      </c>
      <c r="H1413">
        <v>457940</v>
      </c>
    </row>
    <row r="1414" spans="3:8" ht="13.5">
      <c r="C1414">
        <v>7043109047</v>
      </c>
      <c r="D1414">
        <v>1</v>
      </c>
      <c r="E1414">
        <v>8</v>
      </c>
      <c r="F1414">
        <v>35968</v>
      </c>
      <c r="G1414">
        <v>12510</v>
      </c>
      <c r="H1414">
        <v>372190</v>
      </c>
    </row>
    <row r="1415" spans="3:8" ht="13.5">
      <c r="C1415">
        <v>7043109048</v>
      </c>
      <c r="D1415">
        <v>82</v>
      </c>
      <c r="E1415">
        <v>103</v>
      </c>
      <c r="F1415">
        <v>78241</v>
      </c>
      <c r="G1415">
        <v>0</v>
      </c>
      <c r="H1415">
        <v>782410</v>
      </c>
    </row>
    <row r="1416" spans="3:8" ht="13.5">
      <c r="C1416">
        <v>7043109127</v>
      </c>
      <c r="D1416">
        <v>6</v>
      </c>
      <c r="E1416">
        <v>28</v>
      </c>
      <c r="F1416">
        <v>181941</v>
      </c>
      <c r="G1416">
        <v>44552</v>
      </c>
      <c r="H1416">
        <v>1863962</v>
      </c>
    </row>
    <row r="1417" spans="3:8" ht="13.5">
      <c r="C1417">
        <v>7043109128</v>
      </c>
      <c r="D1417">
        <v>49</v>
      </c>
      <c r="E1417">
        <v>62</v>
      </c>
      <c r="F1417">
        <v>64284</v>
      </c>
      <c r="G1417">
        <v>0</v>
      </c>
      <c r="H1417">
        <v>642840</v>
      </c>
    </row>
    <row r="1418" spans="3:8" ht="13.5">
      <c r="C1418">
        <v>7043109207</v>
      </c>
      <c r="D1418">
        <v>3</v>
      </c>
      <c r="E1418">
        <v>7</v>
      </c>
      <c r="F1418">
        <v>93767</v>
      </c>
      <c r="G1418">
        <v>6980</v>
      </c>
      <c r="H1418">
        <v>944650</v>
      </c>
    </row>
    <row r="1419" spans="3:8" ht="13.5">
      <c r="C1419">
        <v>7043109208</v>
      </c>
      <c r="D1419">
        <v>106</v>
      </c>
      <c r="E1419">
        <v>129</v>
      </c>
      <c r="F1419">
        <v>90364</v>
      </c>
      <c r="G1419">
        <v>0</v>
      </c>
      <c r="H1419">
        <v>903640</v>
      </c>
    </row>
    <row r="1420" spans="3:8" ht="13.5">
      <c r="C1420">
        <v>7043199997</v>
      </c>
      <c r="D1420">
        <v>60</v>
      </c>
      <c r="E1420">
        <v>368</v>
      </c>
      <c r="F1420">
        <v>2535960</v>
      </c>
      <c r="G1420">
        <v>610818</v>
      </c>
      <c r="H1420">
        <v>25970418</v>
      </c>
    </row>
    <row r="1421" spans="3:8" ht="13.5">
      <c r="C1421">
        <v>7043199998</v>
      </c>
      <c r="D1421">
        <v>2318</v>
      </c>
      <c r="E1421">
        <v>2860</v>
      </c>
      <c r="F1421">
        <v>2297463</v>
      </c>
      <c r="G1421">
        <v>0</v>
      </c>
      <c r="H1421">
        <v>22974630</v>
      </c>
    </row>
    <row r="1422" spans="3:8" ht="13.5">
      <c r="C1422">
        <v>7993100117</v>
      </c>
      <c r="D1422">
        <v>31</v>
      </c>
      <c r="E1422">
        <v>198</v>
      </c>
      <c r="F1422">
        <v>1147997</v>
      </c>
      <c r="G1422">
        <v>316702</v>
      </c>
      <c r="H1422">
        <v>11796672</v>
      </c>
    </row>
    <row r="1423" spans="3:8" ht="13.5">
      <c r="C1423">
        <v>7993100118</v>
      </c>
      <c r="D1423">
        <v>2008</v>
      </c>
      <c r="E1423">
        <v>2392</v>
      </c>
      <c r="F1423">
        <v>1846430</v>
      </c>
      <c r="G1423">
        <v>0</v>
      </c>
      <c r="H1423">
        <v>18464300</v>
      </c>
    </row>
    <row r="1424" spans="3:8" ht="13.5">
      <c r="C1424">
        <v>7993100297</v>
      </c>
      <c r="D1424">
        <v>23</v>
      </c>
      <c r="E1424">
        <v>117</v>
      </c>
      <c r="F1424">
        <v>903463</v>
      </c>
      <c r="G1424">
        <v>187232</v>
      </c>
      <c r="H1424">
        <v>9221862</v>
      </c>
    </row>
    <row r="1425" spans="3:8" ht="13.5">
      <c r="C1425">
        <v>7993100298</v>
      </c>
      <c r="D1425">
        <v>1763</v>
      </c>
      <c r="E1425">
        <v>2148</v>
      </c>
      <c r="F1425">
        <v>1872320</v>
      </c>
      <c r="G1425">
        <v>0</v>
      </c>
      <c r="H1425">
        <v>18723200</v>
      </c>
    </row>
    <row r="1426" spans="3:8" ht="13.5">
      <c r="C1426">
        <v>7993100377</v>
      </c>
      <c r="D1426">
        <v>13</v>
      </c>
      <c r="E1426">
        <v>65</v>
      </c>
      <c r="F1426">
        <v>495179</v>
      </c>
      <c r="G1426">
        <v>99534</v>
      </c>
      <c r="H1426">
        <v>5051324</v>
      </c>
    </row>
    <row r="1427" spans="3:8" ht="13.5">
      <c r="C1427">
        <v>7993100378</v>
      </c>
      <c r="D1427">
        <v>611</v>
      </c>
      <c r="E1427">
        <v>723</v>
      </c>
      <c r="F1427">
        <v>439135</v>
      </c>
      <c r="G1427">
        <v>0</v>
      </c>
      <c r="H1427">
        <v>4391350</v>
      </c>
    </row>
    <row r="1428" spans="3:8" ht="13.5">
      <c r="C1428">
        <v>7993100457</v>
      </c>
      <c r="D1428">
        <v>8</v>
      </c>
      <c r="E1428">
        <v>41</v>
      </c>
      <c r="F1428">
        <v>358512</v>
      </c>
      <c r="G1428">
        <v>67692</v>
      </c>
      <c r="H1428">
        <v>3652812</v>
      </c>
    </row>
    <row r="1429" spans="3:8" ht="13.5">
      <c r="C1429">
        <v>7993100458</v>
      </c>
      <c r="D1429">
        <v>452</v>
      </c>
      <c r="E1429">
        <v>543</v>
      </c>
      <c r="F1429">
        <v>493891</v>
      </c>
      <c r="G1429">
        <v>0</v>
      </c>
      <c r="H1429">
        <v>4938910</v>
      </c>
    </row>
    <row r="1430" spans="3:8" ht="13.5">
      <c r="C1430">
        <v>7993105248</v>
      </c>
      <c r="D1430">
        <v>136</v>
      </c>
      <c r="E1430">
        <v>163</v>
      </c>
      <c r="F1430">
        <v>170069</v>
      </c>
      <c r="G1430">
        <v>0</v>
      </c>
      <c r="H1430">
        <v>1700690</v>
      </c>
    </row>
    <row r="1431" spans="3:8" ht="13.5">
      <c r="C1431">
        <v>7993105817</v>
      </c>
      <c r="D1431">
        <v>1</v>
      </c>
      <c r="E1431">
        <v>3</v>
      </c>
      <c r="F1431">
        <v>23745</v>
      </c>
      <c r="G1431">
        <v>3200</v>
      </c>
      <c r="H1431">
        <v>240650</v>
      </c>
    </row>
    <row r="1432" spans="3:8" ht="13.5">
      <c r="C1432">
        <v>7993105818</v>
      </c>
      <c r="D1432">
        <v>47</v>
      </c>
      <c r="E1432">
        <v>60</v>
      </c>
      <c r="F1432">
        <v>37076</v>
      </c>
      <c r="G1432">
        <v>0</v>
      </c>
      <c r="H1432">
        <v>370760</v>
      </c>
    </row>
    <row r="1433" spans="3:8" ht="13.5">
      <c r="C1433">
        <v>7993106157</v>
      </c>
      <c r="D1433">
        <v>3</v>
      </c>
      <c r="E1433">
        <v>19</v>
      </c>
      <c r="F1433">
        <v>123822</v>
      </c>
      <c r="G1433">
        <v>28960</v>
      </c>
      <c r="H1433">
        <v>1267180</v>
      </c>
    </row>
    <row r="1434" spans="3:8" ht="13.5">
      <c r="C1434">
        <v>7993106158</v>
      </c>
      <c r="D1434">
        <v>96</v>
      </c>
      <c r="E1434">
        <v>129</v>
      </c>
      <c r="F1434">
        <v>114333</v>
      </c>
      <c r="G1434">
        <v>0</v>
      </c>
      <c r="H1434">
        <v>1143330</v>
      </c>
    </row>
    <row r="1435" spans="3:8" ht="13.5">
      <c r="C1435">
        <v>7993106808</v>
      </c>
      <c r="D1435">
        <v>74</v>
      </c>
      <c r="E1435">
        <v>85</v>
      </c>
      <c r="F1435">
        <v>53965</v>
      </c>
      <c r="G1435">
        <v>0</v>
      </c>
      <c r="H1435">
        <v>539650</v>
      </c>
    </row>
    <row r="1436" spans="3:8" ht="13.5">
      <c r="C1436">
        <v>7993107718</v>
      </c>
      <c r="D1436">
        <v>39</v>
      </c>
      <c r="E1436">
        <v>45</v>
      </c>
      <c r="F1436">
        <v>34184</v>
      </c>
      <c r="G1436">
        <v>0</v>
      </c>
      <c r="H1436">
        <v>341840</v>
      </c>
    </row>
    <row r="1437" spans="3:8" ht="13.5">
      <c r="C1437">
        <v>7993108217</v>
      </c>
      <c r="D1437">
        <v>2</v>
      </c>
      <c r="E1437">
        <v>4</v>
      </c>
      <c r="F1437">
        <v>43092</v>
      </c>
      <c r="G1437">
        <v>4040</v>
      </c>
      <c r="H1437">
        <v>434960</v>
      </c>
    </row>
    <row r="1438" spans="3:8" ht="13.5">
      <c r="C1438">
        <v>7993108218</v>
      </c>
      <c r="D1438">
        <v>60</v>
      </c>
      <c r="E1438">
        <v>74</v>
      </c>
      <c r="F1438">
        <v>44396</v>
      </c>
      <c r="G1438">
        <v>0</v>
      </c>
      <c r="H1438">
        <v>443960</v>
      </c>
    </row>
    <row r="1439" spans="3:8" ht="13.5">
      <c r="C1439">
        <v>7993108397</v>
      </c>
      <c r="D1439">
        <v>1</v>
      </c>
      <c r="E1439">
        <v>4</v>
      </c>
      <c r="F1439">
        <v>16772</v>
      </c>
      <c r="G1439">
        <v>7360</v>
      </c>
      <c r="H1439">
        <v>175080</v>
      </c>
    </row>
    <row r="1440" spans="3:8" ht="13.5">
      <c r="C1440">
        <v>7993108398</v>
      </c>
      <c r="D1440">
        <v>37</v>
      </c>
      <c r="E1440">
        <v>43</v>
      </c>
      <c r="F1440">
        <v>28300</v>
      </c>
      <c r="G1440">
        <v>0</v>
      </c>
      <c r="H1440">
        <v>283000</v>
      </c>
    </row>
    <row r="1441" spans="3:8" ht="13.5">
      <c r="C1441">
        <v>7993108478</v>
      </c>
      <c r="D1441">
        <v>32</v>
      </c>
      <c r="E1441">
        <v>36</v>
      </c>
      <c r="F1441">
        <v>29048</v>
      </c>
      <c r="G1441">
        <v>0</v>
      </c>
      <c r="H1441">
        <v>290480</v>
      </c>
    </row>
    <row r="1442" spans="3:8" ht="13.5">
      <c r="C1442">
        <v>7993108627</v>
      </c>
      <c r="D1442">
        <v>4</v>
      </c>
      <c r="E1442">
        <v>24</v>
      </c>
      <c r="F1442">
        <v>168826</v>
      </c>
      <c r="G1442">
        <v>39558</v>
      </c>
      <c r="H1442">
        <v>1727818</v>
      </c>
    </row>
    <row r="1443" spans="3:8" ht="13.5">
      <c r="C1443">
        <v>7993108628</v>
      </c>
      <c r="D1443">
        <v>302</v>
      </c>
      <c r="E1443">
        <v>355</v>
      </c>
      <c r="F1443">
        <v>238476</v>
      </c>
      <c r="G1443">
        <v>0</v>
      </c>
      <c r="H1443">
        <v>2384760</v>
      </c>
    </row>
    <row r="1444" spans="3:8" ht="13.5">
      <c r="C1444">
        <v>7993108707</v>
      </c>
      <c r="D1444">
        <v>7</v>
      </c>
      <c r="E1444">
        <v>27</v>
      </c>
      <c r="F1444">
        <v>192420</v>
      </c>
      <c r="G1444">
        <v>38052</v>
      </c>
      <c r="H1444">
        <v>1962252</v>
      </c>
    </row>
    <row r="1445" spans="3:8" ht="13.5">
      <c r="C1445">
        <v>7993108708</v>
      </c>
      <c r="D1445">
        <v>227</v>
      </c>
      <c r="E1445">
        <v>272</v>
      </c>
      <c r="F1445">
        <v>143708</v>
      </c>
      <c r="G1445">
        <v>0</v>
      </c>
      <c r="H1445">
        <v>1437080</v>
      </c>
    </row>
    <row r="1446" spans="3:8" ht="13.5">
      <c r="C1446">
        <v>7993108887</v>
      </c>
      <c r="D1446">
        <v>1</v>
      </c>
      <c r="E1446">
        <v>1</v>
      </c>
      <c r="F1446">
        <v>14484</v>
      </c>
      <c r="G1446">
        <v>0</v>
      </c>
      <c r="H1446">
        <v>144840</v>
      </c>
    </row>
    <row r="1447" spans="3:8" ht="13.5">
      <c r="C1447">
        <v>7993108888</v>
      </c>
      <c r="D1447">
        <v>132</v>
      </c>
      <c r="E1447">
        <v>164</v>
      </c>
      <c r="F1447">
        <v>111780</v>
      </c>
      <c r="G1447">
        <v>0</v>
      </c>
      <c r="H1447">
        <v>1117800</v>
      </c>
    </row>
    <row r="1448" spans="3:8" ht="13.5">
      <c r="C1448">
        <v>7993108967</v>
      </c>
      <c r="D1448">
        <v>1</v>
      </c>
      <c r="E1448">
        <v>1</v>
      </c>
      <c r="F1448">
        <v>39775</v>
      </c>
      <c r="G1448">
        <v>1330</v>
      </c>
      <c r="H1448">
        <v>399080</v>
      </c>
    </row>
    <row r="1449" spans="3:8" ht="13.5">
      <c r="C1449">
        <v>7993108968</v>
      </c>
      <c r="D1449">
        <v>140</v>
      </c>
      <c r="E1449">
        <v>166</v>
      </c>
      <c r="F1449">
        <v>204032</v>
      </c>
      <c r="G1449">
        <v>0</v>
      </c>
      <c r="H1449">
        <v>2040320</v>
      </c>
    </row>
    <row r="1450" spans="3:8" ht="13.5">
      <c r="C1450">
        <v>7993109047</v>
      </c>
      <c r="D1450">
        <v>2</v>
      </c>
      <c r="E1450">
        <v>11</v>
      </c>
      <c r="F1450">
        <v>59737</v>
      </c>
      <c r="G1450">
        <v>16500</v>
      </c>
      <c r="H1450">
        <v>613870</v>
      </c>
    </row>
    <row r="1451" spans="3:8" ht="13.5">
      <c r="C1451">
        <v>7993109048</v>
      </c>
      <c r="D1451">
        <v>232</v>
      </c>
      <c r="E1451">
        <v>274</v>
      </c>
      <c r="F1451">
        <v>293866</v>
      </c>
      <c r="G1451">
        <v>0</v>
      </c>
      <c r="H1451">
        <v>2938660</v>
      </c>
    </row>
    <row r="1452" spans="3:8" ht="13.5">
      <c r="C1452">
        <v>7993109127</v>
      </c>
      <c r="D1452">
        <v>10</v>
      </c>
      <c r="E1452">
        <v>48</v>
      </c>
      <c r="F1452">
        <v>333587</v>
      </c>
      <c r="G1452">
        <v>69960</v>
      </c>
      <c r="H1452">
        <v>3405830</v>
      </c>
    </row>
    <row r="1453" spans="3:8" ht="13.5">
      <c r="C1453">
        <v>7993109128</v>
      </c>
      <c r="D1453">
        <v>205</v>
      </c>
      <c r="E1453">
        <v>249</v>
      </c>
      <c r="F1453">
        <v>219986</v>
      </c>
      <c r="G1453">
        <v>0</v>
      </c>
      <c r="H1453">
        <v>2199860</v>
      </c>
    </row>
    <row r="1454" spans="3:8" ht="13.5">
      <c r="C1454">
        <v>7993109207</v>
      </c>
      <c r="D1454">
        <v>4</v>
      </c>
      <c r="E1454">
        <v>10</v>
      </c>
      <c r="F1454">
        <v>118100</v>
      </c>
      <c r="G1454">
        <v>10970</v>
      </c>
      <c r="H1454">
        <v>1191970</v>
      </c>
    </row>
    <row r="1455" spans="3:8" ht="13.5">
      <c r="C1455">
        <v>7993109208</v>
      </c>
      <c r="D1455">
        <v>279</v>
      </c>
      <c r="E1455">
        <v>332</v>
      </c>
      <c r="F1455">
        <v>196080</v>
      </c>
      <c r="G1455">
        <v>0</v>
      </c>
      <c r="H1455">
        <v>1960800</v>
      </c>
    </row>
    <row r="1456" spans="3:8" ht="13.5">
      <c r="C1456">
        <v>7993190107</v>
      </c>
      <c r="D1456">
        <v>75</v>
      </c>
      <c r="E1456">
        <v>421</v>
      </c>
      <c r="F1456">
        <v>2905151</v>
      </c>
      <c r="G1456">
        <v>671160</v>
      </c>
      <c r="H1456">
        <v>29722670</v>
      </c>
    </row>
    <row r="1457" spans="3:8" ht="13.5">
      <c r="C1457">
        <v>7993190108</v>
      </c>
      <c r="D1457">
        <v>4834</v>
      </c>
      <c r="E1457">
        <v>5806</v>
      </c>
      <c r="F1457">
        <v>4651776</v>
      </c>
      <c r="G1457">
        <v>0</v>
      </c>
      <c r="H1457">
        <v>46517760</v>
      </c>
    </row>
    <row r="1458" spans="3:8" ht="13.5">
      <c r="C1458">
        <v>7993190118</v>
      </c>
      <c r="D1458">
        <v>136</v>
      </c>
      <c r="E1458">
        <v>163</v>
      </c>
      <c r="F1458">
        <v>170069</v>
      </c>
      <c r="G1458">
        <v>0</v>
      </c>
      <c r="H1458">
        <v>1700690</v>
      </c>
    </row>
    <row r="1459" spans="3:8" ht="13.5">
      <c r="C1459">
        <v>7993190127</v>
      </c>
      <c r="D1459">
        <v>14</v>
      </c>
      <c r="E1459">
        <v>70</v>
      </c>
      <c r="F1459">
        <v>481154</v>
      </c>
      <c r="G1459">
        <v>102120</v>
      </c>
      <c r="H1459">
        <v>4913660</v>
      </c>
    </row>
    <row r="1460" spans="3:8" ht="13.5">
      <c r="C1460">
        <v>7993190128</v>
      </c>
      <c r="D1460">
        <v>348</v>
      </c>
      <c r="E1460">
        <v>438</v>
      </c>
      <c r="F1460">
        <v>371395</v>
      </c>
      <c r="G1460">
        <v>0</v>
      </c>
      <c r="H1460">
        <v>3713950</v>
      </c>
    </row>
    <row r="1461" spans="3:8" ht="13.5">
      <c r="C1461">
        <v>7993190137</v>
      </c>
      <c r="D1461">
        <v>15</v>
      </c>
      <c r="E1461">
        <v>61</v>
      </c>
      <c r="F1461">
        <v>479346</v>
      </c>
      <c r="G1461">
        <v>88580</v>
      </c>
      <c r="H1461">
        <v>4882040</v>
      </c>
    </row>
    <row r="1462" spans="3:8" ht="13.5">
      <c r="C1462">
        <v>7993190138</v>
      </c>
      <c r="D1462">
        <v>882</v>
      </c>
      <c r="E1462">
        <v>1044</v>
      </c>
      <c r="F1462">
        <v>632229</v>
      </c>
      <c r="G1462">
        <v>0</v>
      </c>
      <c r="H1462">
        <v>6322290</v>
      </c>
    </row>
    <row r="1463" spans="3:8" ht="13.5">
      <c r="C1463">
        <v>7993190147</v>
      </c>
      <c r="D1463">
        <v>4</v>
      </c>
      <c r="E1463">
        <v>13</v>
      </c>
      <c r="F1463">
        <v>113996</v>
      </c>
      <c r="G1463">
        <v>17830</v>
      </c>
      <c r="H1463">
        <v>1157790</v>
      </c>
    </row>
    <row r="1464" spans="3:8" ht="13.5">
      <c r="C1464">
        <v>7993190148</v>
      </c>
      <c r="D1464">
        <v>543</v>
      </c>
      <c r="E1464">
        <v>649</v>
      </c>
      <c r="F1464">
        <v>643862</v>
      </c>
      <c r="G1464">
        <v>0</v>
      </c>
      <c r="H1464">
        <v>6438620</v>
      </c>
    </row>
    <row r="1465" spans="3:8" ht="13.5">
      <c r="C1465">
        <v>7993190157</v>
      </c>
      <c r="D1465">
        <v>3</v>
      </c>
      <c r="E1465">
        <v>8</v>
      </c>
      <c r="F1465">
        <v>59864</v>
      </c>
      <c r="G1465">
        <v>11400</v>
      </c>
      <c r="H1465">
        <v>610040</v>
      </c>
    </row>
    <row r="1466" spans="3:8" ht="13.5">
      <c r="C1466">
        <v>7993190158</v>
      </c>
      <c r="D1466">
        <v>129</v>
      </c>
      <c r="E1466">
        <v>153</v>
      </c>
      <c r="F1466">
        <v>101744</v>
      </c>
      <c r="G1466">
        <v>0</v>
      </c>
      <c r="H1466">
        <v>1017440</v>
      </c>
    </row>
    <row r="1467" spans="3:8" ht="13.5">
      <c r="C1467">
        <v>7993199997</v>
      </c>
      <c r="D1467">
        <v>111</v>
      </c>
      <c r="E1467">
        <v>573</v>
      </c>
      <c r="F1467">
        <v>4039511</v>
      </c>
      <c r="G1467">
        <v>891090</v>
      </c>
      <c r="H1467">
        <v>41286200</v>
      </c>
    </row>
    <row r="1468" spans="3:8" ht="13.5">
      <c r="C1468">
        <v>7993199998</v>
      </c>
      <c r="D1468">
        <v>6872</v>
      </c>
      <c r="E1468">
        <v>8253</v>
      </c>
      <c r="F1468">
        <v>6571075</v>
      </c>
      <c r="G1468">
        <v>0</v>
      </c>
      <c r="H1468">
        <v>65710750</v>
      </c>
    </row>
    <row r="1469" spans="3:8" ht="13.5">
      <c r="C1469">
        <v>8013100118</v>
      </c>
      <c r="D1469">
        <v>33</v>
      </c>
      <c r="E1469">
        <v>44</v>
      </c>
      <c r="F1469">
        <v>14926</v>
      </c>
      <c r="G1469">
        <v>0</v>
      </c>
      <c r="H1469">
        <v>149260</v>
      </c>
    </row>
    <row r="1470" spans="3:8" ht="13.5">
      <c r="C1470">
        <v>8013100298</v>
      </c>
      <c r="D1470">
        <v>63</v>
      </c>
      <c r="E1470">
        <v>74</v>
      </c>
      <c r="F1470">
        <v>28243</v>
      </c>
      <c r="G1470">
        <v>0</v>
      </c>
      <c r="H1470">
        <v>282430</v>
      </c>
    </row>
    <row r="1471" spans="3:8" ht="13.5">
      <c r="C1471">
        <v>8013100378</v>
      </c>
      <c r="D1471">
        <v>17</v>
      </c>
      <c r="E1471">
        <v>26</v>
      </c>
      <c r="F1471">
        <v>11383</v>
      </c>
      <c r="G1471">
        <v>0</v>
      </c>
      <c r="H1471">
        <v>113830</v>
      </c>
    </row>
    <row r="1472" spans="3:8" ht="13.5">
      <c r="C1472">
        <v>8013100458</v>
      </c>
      <c r="D1472">
        <v>5</v>
      </c>
      <c r="E1472">
        <v>9</v>
      </c>
      <c r="F1472">
        <v>3572</v>
      </c>
      <c r="G1472">
        <v>0</v>
      </c>
      <c r="H1472">
        <v>35720</v>
      </c>
    </row>
    <row r="1473" spans="3:8" ht="13.5">
      <c r="C1473">
        <v>8013105248</v>
      </c>
      <c r="D1473">
        <v>2</v>
      </c>
      <c r="E1473">
        <v>2</v>
      </c>
      <c r="F1473">
        <v>899</v>
      </c>
      <c r="G1473">
        <v>0</v>
      </c>
      <c r="H1473">
        <v>8990</v>
      </c>
    </row>
    <row r="1474" spans="3:8" ht="13.5">
      <c r="C1474">
        <v>8013105818</v>
      </c>
      <c r="D1474">
        <v>3</v>
      </c>
      <c r="E1474">
        <v>3</v>
      </c>
      <c r="F1474">
        <v>1196</v>
      </c>
      <c r="G1474">
        <v>0</v>
      </c>
      <c r="H1474">
        <v>11960</v>
      </c>
    </row>
    <row r="1475" spans="3:8" ht="13.5">
      <c r="C1475">
        <v>8013106158</v>
      </c>
      <c r="D1475">
        <v>1</v>
      </c>
      <c r="E1475">
        <v>2</v>
      </c>
      <c r="F1475">
        <v>825</v>
      </c>
      <c r="G1475">
        <v>0</v>
      </c>
      <c r="H1475">
        <v>8250</v>
      </c>
    </row>
    <row r="1476" spans="3:8" ht="13.5">
      <c r="C1476">
        <v>8013106808</v>
      </c>
      <c r="D1476">
        <v>2</v>
      </c>
      <c r="E1476">
        <v>2</v>
      </c>
      <c r="F1476">
        <v>810</v>
      </c>
      <c r="G1476">
        <v>0</v>
      </c>
      <c r="H1476">
        <v>8100</v>
      </c>
    </row>
    <row r="1477" spans="3:8" ht="13.5">
      <c r="C1477">
        <v>8013107718</v>
      </c>
      <c r="D1477">
        <v>6</v>
      </c>
      <c r="E1477">
        <v>9</v>
      </c>
      <c r="F1477">
        <v>1855</v>
      </c>
      <c r="G1477">
        <v>0</v>
      </c>
      <c r="H1477">
        <v>18550</v>
      </c>
    </row>
    <row r="1478" spans="3:8" ht="13.5">
      <c r="C1478">
        <v>8013108628</v>
      </c>
      <c r="D1478">
        <v>5</v>
      </c>
      <c r="E1478">
        <v>6</v>
      </c>
      <c r="F1478">
        <v>2269</v>
      </c>
      <c r="G1478">
        <v>0</v>
      </c>
      <c r="H1478">
        <v>22690</v>
      </c>
    </row>
    <row r="1479" spans="3:8" ht="13.5">
      <c r="C1479">
        <v>8013108708</v>
      </c>
      <c r="D1479">
        <v>4</v>
      </c>
      <c r="E1479">
        <v>4</v>
      </c>
      <c r="F1479">
        <v>1446</v>
      </c>
      <c r="G1479">
        <v>0</v>
      </c>
      <c r="H1479">
        <v>14460</v>
      </c>
    </row>
    <row r="1480" spans="3:8" ht="13.5">
      <c r="C1480">
        <v>8013108887</v>
      </c>
      <c r="D1480">
        <v>1</v>
      </c>
      <c r="E1480">
        <v>31</v>
      </c>
      <c r="F1480">
        <v>131095</v>
      </c>
      <c r="G1480">
        <v>0</v>
      </c>
      <c r="H1480">
        <v>1310950</v>
      </c>
    </row>
    <row r="1481" spans="3:8" ht="13.5">
      <c r="C1481">
        <v>8013108888</v>
      </c>
      <c r="D1481">
        <v>6</v>
      </c>
      <c r="E1481">
        <v>8</v>
      </c>
      <c r="F1481">
        <v>2224</v>
      </c>
      <c r="G1481">
        <v>0</v>
      </c>
      <c r="H1481">
        <v>22240</v>
      </c>
    </row>
    <row r="1482" spans="3:8" ht="13.5">
      <c r="C1482">
        <v>8013108968</v>
      </c>
      <c r="D1482">
        <v>9</v>
      </c>
      <c r="E1482">
        <v>15</v>
      </c>
      <c r="F1482">
        <v>5723</v>
      </c>
      <c r="G1482">
        <v>0</v>
      </c>
      <c r="H1482">
        <v>57230</v>
      </c>
    </row>
    <row r="1483" spans="3:8" ht="13.5">
      <c r="C1483">
        <v>8013109048</v>
      </c>
      <c r="D1483">
        <v>10</v>
      </c>
      <c r="E1483">
        <v>14</v>
      </c>
      <c r="F1483">
        <v>5983</v>
      </c>
      <c r="G1483">
        <v>0</v>
      </c>
      <c r="H1483">
        <v>59830</v>
      </c>
    </row>
    <row r="1484" spans="3:8" ht="13.5">
      <c r="C1484">
        <v>8013109128</v>
      </c>
      <c r="D1484">
        <v>1</v>
      </c>
      <c r="E1484">
        <v>1</v>
      </c>
      <c r="F1484">
        <v>310</v>
      </c>
      <c r="G1484">
        <v>0</v>
      </c>
      <c r="H1484">
        <v>3100</v>
      </c>
    </row>
    <row r="1485" spans="3:8" ht="13.5">
      <c r="C1485">
        <v>8013109208</v>
      </c>
      <c r="D1485">
        <v>8</v>
      </c>
      <c r="E1485">
        <v>8</v>
      </c>
      <c r="F1485">
        <v>2927</v>
      </c>
      <c r="G1485">
        <v>0</v>
      </c>
      <c r="H1485">
        <v>29270</v>
      </c>
    </row>
    <row r="1486" spans="3:8" ht="13.5">
      <c r="C1486">
        <v>8013199997</v>
      </c>
      <c r="D1486">
        <v>1</v>
      </c>
      <c r="E1486">
        <v>31</v>
      </c>
      <c r="F1486">
        <v>131095</v>
      </c>
      <c r="G1486">
        <v>0</v>
      </c>
      <c r="H1486">
        <v>1310950</v>
      </c>
    </row>
    <row r="1487" spans="3:8" ht="13.5">
      <c r="C1487">
        <v>8013199998</v>
      </c>
      <c r="D1487">
        <v>175</v>
      </c>
      <c r="E1487">
        <v>227</v>
      </c>
      <c r="F1487">
        <v>84591</v>
      </c>
      <c r="G1487">
        <v>0</v>
      </c>
      <c r="H1487">
        <v>845910</v>
      </c>
    </row>
    <row r="1488" spans="3:8" ht="13.5">
      <c r="C1488">
        <v>8023100118</v>
      </c>
      <c r="D1488">
        <v>67</v>
      </c>
      <c r="E1488">
        <v>101</v>
      </c>
      <c r="F1488">
        <v>56024</v>
      </c>
      <c r="G1488">
        <v>0</v>
      </c>
      <c r="H1488">
        <v>560240</v>
      </c>
    </row>
    <row r="1489" spans="3:8" ht="13.5">
      <c r="C1489">
        <v>8023100298</v>
      </c>
      <c r="D1489">
        <v>26</v>
      </c>
      <c r="E1489">
        <v>27</v>
      </c>
      <c r="F1489">
        <v>11982</v>
      </c>
      <c r="G1489">
        <v>0</v>
      </c>
      <c r="H1489">
        <v>119820</v>
      </c>
    </row>
    <row r="1490" spans="3:8" ht="13.5">
      <c r="C1490">
        <v>8023100378</v>
      </c>
      <c r="D1490">
        <v>18</v>
      </c>
      <c r="E1490">
        <v>18</v>
      </c>
      <c r="F1490">
        <v>7745</v>
      </c>
      <c r="G1490">
        <v>0</v>
      </c>
      <c r="H1490">
        <v>77450</v>
      </c>
    </row>
    <row r="1491" spans="3:8" ht="13.5">
      <c r="C1491">
        <v>8023100458</v>
      </c>
      <c r="D1491">
        <v>5</v>
      </c>
      <c r="E1491">
        <v>7</v>
      </c>
      <c r="F1491">
        <v>1917</v>
      </c>
      <c r="G1491">
        <v>0</v>
      </c>
      <c r="H1491">
        <v>19170</v>
      </c>
    </row>
    <row r="1492" spans="3:8" ht="13.5">
      <c r="C1492">
        <v>8023105248</v>
      </c>
      <c r="D1492">
        <v>8</v>
      </c>
      <c r="E1492">
        <v>22</v>
      </c>
      <c r="F1492">
        <v>11693</v>
      </c>
      <c r="G1492">
        <v>0</v>
      </c>
      <c r="H1492">
        <v>116930</v>
      </c>
    </row>
    <row r="1493" spans="3:8" ht="13.5">
      <c r="C1493">
        <v>8023105818</v>
      </c>
      <c r="D1493">
        <v>1</v>
      </c>
      <c r="E1493">
        <v>1</v>
      </c>
      <c r="F1493">
        <v>556</v>
      </c>
      <c r="G1493">
        <v>0</v>
      </c>
      <c r="H1493">
        <v>5560</v>
      </c>
    </row>
    <row r="1494" spans="3:8" ht="13.5">
      <c r="C1494">
        <v>8023106158</v>
      </c>
      <c r="D1494">
        <v>2</v>
      </c>
      <c r="E1494">
        <v>2</v>
      </c>
      <c r="F1494">
        <v>997</v>
      </c>
      <c r="G1494">
        <v>0</v>
      </c>
      <c r="H1494">
        <v>9970</v>
      </c>
    </row>
    <row r="1495" spans="3:8" ht="13.5">
      <c r="C1495">
        <v>8023106808</v>
      </c>
      <c r="D1495">
        <v>2</v>
      </c>
      <c r="E1495">
        <v>2</v>
      </c>
      <c r="F1495">
        <v>1000</v>
      </c>
      <c r="G1495">
        <v>0</v>
      </c>
      <c r="H1495">
        <v>10000</v>
      </c>
    </row>
    <row r="1496" spans="3:8" ht="13.5">
      <c r="C1496">
        <v>8023107718</v>
      </c>
      <c r="D1496">
        <v>1</v>
      </c>
      <c r="E1496">
        <v>1</v>
      </c>
      <c r="F1496">
        <v>170</v>
      </c>
      <c r="G1496">
        <v>0</v>
      </c>
      <c r="H1496">
        <v>1700</v>
      </c>
    </row>
    <row r="1497" spans="3:8" ht="13.5">
      <c r="C1497">
        <v>8023108628</v>
      </c>
      <c r="D1497">
        <v>4</v>
      </c>
      <c r="E1497">
        <v>4</v>
      </c>
      <c r="F1497">
        <v>1630</v>
      </c>
      <c r="G1497">
        <v>0</v>
      </c>
      <c r="H1497">
        <v>16300</v>
      </c>
    </row>
    <row r="1498" spans="3:8" ht="13.5">
      <c r="C1498">
        <v>8023108708</v>
      </c>
      <c r="D1498">
        <v>9</v>
      </c>
      <c r="E1498">
        <v>9</v>
      </c>
      <c r="F1498">
        <v>3650</v>
      </c>
      <c r="G1498">
        <v>0</v>
      </c>
      <c r="H1498">
        <v>36500</v>
      </c>
    </row>
    <row r="1499" spans="3:8" ht="13.5">
      <c r="C1499">
        <v>8023108888</v>
      </c>
      <c r="D1499">
        <v>5</v>
      </c>
      <c r="E1499">
        <v>10</v>
      </c>
      <c r="F1499">
        <v>3661</v>
      </c>
      <c r="G1499">
        <v>0</v>
      </c>
      <c r="H1499">
        <v>36610</v>
      </c>
    </row>
    <row r="1500" spans="3:8" ht="13.5">
      <c r="C1500">
        <v>8023108968</v>
      </c>
      <c r="D1500">
        <v>2</v>
      </c>
      <c r="E1500">
        <v>2</v>
      </c>
      <c r="F1500">
        <v>840</v>
      </c>
      <c r="G1500">
        <v>0</v>
      </c>
      <c r="H1500">
        <v>8400</v>
      </c>
    </row>
    <row r="1501" spans="3:8" ht="13.5">
      <c r="C1501">
        <v>8023109048</v>
      </c>
      <c r="D1501">
        <v>4</v>
      </c>
      <c r="E1501">
        <v>4</v>
      </c>
      <c r="F1501">
        <v>1680</v>
      </c>
      <c r="G1501">
        <v>0</v>
      </c>
      <c r="H1501">
        <v>16800</v>
      </c>
    </row>
    <row r="1502" spans="3:8" ht="13.5">
      <c r="C1502">
        <v>8023109128</v>
      </c>
      <c r="D1502">
        <v>6</v>
      </c>
      <c r="E1502">
        <v>6</v>
      </c>
      <c r="F1502">
        <v>4480</v>
      </c>
      <c r="G1502">
        <v>0</v>
      </c>
      <c r="H1502">
        <v>44800</v>
      </c>
    </row>
    <row r="1503" spans="3:8" ht="13.5">
      <c r="C1503">
        <v>8023109208</v>
      </c>
      <c r="D1503">
        <v>7</v>
      </c>
      <c r="E1503">
        <v>8</v>
      </c>
      <c r="F1503">
        <v>3131</v>
      </c>
      <c r="G1503">
        <v>0</v>
      </c>
      <c r="H1503">
        <v>31310</v>
      </c>
    </row>
    <row r="1504" spans="3:8" ht="13.5">
      <c r="C1504">
        <v>8023199998</v>
      </c>
      <c r="D1504">
        <v>167</v>
      </c>
      <c r="E1504">
        <v>224</v>
      </c>
      <c r="F1504">
        <v>111156</v>
      </c>
      <c r="G1504">
        <v>0</v>
      </c>
      <c r="H1504">
        <v>1111560</v>
      </c>
    </row>
    <row r="1505" spans="3:8" ht="13.5">
      <c r="C1505">
        <v>8033100118</v>
      </c>
      <c r="D1505">
        <v>193</v>
      </c>
      <c r="E1505">
        <v>411</v>
      </c>
      <c r="F1505">
        <v>246052</v>
      </c>
      <c r="G1505">
        <v>0</v>
      </c>
      <c r="H1505">
        <v>2460520</v>
      </c>
    </row>
    <row r="1506" spans="3:8" ht="13.5">
      <c r="C1506">
        <v>8033100297</v>
      </c>
      <c r="D1506">
        <v>1</v>
      </c>
      <c r="E1506">
        <v>2</v>
      </c>
      <c r="F1506">
        <v>22202</v>
      </c>
      <c r="G1506">
        <v>1920</v>
      </c>
      <c r="H1506">
        <v>223940</v>
      </c>
    </row>
    <row r="1507" spans="3:8" ht="13.5">
      <c r="C1507">
        <v>8033100298</v>
      </c>
      <c r="D1507">
        <v>124</v>
      </c>
      <c r="E1507">
        <v>240</v>
      </c>
      <c r="F1507">
        <v>143974</v>
      </c>
      <c r="G1507">
        <v>0</v>
      </c>
      <c r="H1507">
        <v>1439740</v>
      </c>
    </row>
    <row r="1508" spans="3:8" ht="13.5">
      <c r="C1508">
        <v>8033100377</v>
      </c>
      <c r="D1508">
        <v>1</v>
      </c>
      <c r="E1508">
        <v>3</v>
      </c>
      <c r="F1508">
        <v>23981</v>
      </c>
      <c r="G1508">
        <v>1920</v>
      </c>
      <c r="H1508">
        <v>241730</v>
      </c>
    </row>
    <row r="1509" spans="3:8" ht="13.5">
      <c r="C1509">
        <v>8033100378</v>
      </c>
      <c r="D1509">
        <v>28</v>
      </c>
      <c r="E1509">
        <v>65</v>
      </c>
      <c r="F1509">
        <v>29441</v>
      </c>
      <c r="G1509">
        <v>0</v>
      </c>
      <c r="H1509">
        <v>294410</v>
      </c>
    </row>
    <row r="1510" spans="3:8" ht="13.5">
      <c r="C1510">
        <v>8033100458</v>
      </c>
      <c r="D1510">
        <v>20</v>
      </c>
      <c r="E1510">
        <v>33</v>
      </c>
      <c r="F1510">
        <v>19182</v>
      </c>
      <c r="G1510">
        <v>0</v>
      </c>
      <c r="H1510">
        <v>191820</v>
      </c>
    </row>
    <row r="1511" spans="3:8" ht="13.5">
      <c r="C1511">
        <v>8033105248</v>
      </c>
      <c r="D1511">
        <v>10</v>
      </c>
      <c r="E1511">
        <v>26</v>
      </c>
      <c r="F1511">
        <v>17514</v>
      </c>
      <c r="G1511">
        <v>0</v>
      </c>
      <c r="H1511">
        <v>175140</v>
      </c>
    </row>
    <row r="1512" spans="3:8" ht="13.5">
      <c r="C1512">
        <v>8033105818</v>
      </c>
      <c r="D1512">
        <v>3</v>
      </c>
      <c r="E1512">
        <v>3</v>
      </c>
      <c r="F1512">
        <v>1118</v>
      </c>
      <c r="G1512">
        <v>0</v>
      </c>
      <c r="H1512">
        <v>11180</v>
      </c>
    </row>
    <row r="1513" spans="3:8" ht="13.5">
      <c r="C1513">
        <v>8033106158</v>
      </c>
      <c r="D1513">
        <v>5</v>
      </c>
      <c r="E1513">
        <v>5</v>
      </c>
      <c r="F1513">
        <v>3787</v>
      </c>
      <c r="G1513">
        <v>0</v>
      </c>
      <c r="H1513">
        <v>37870</v>
      </c>
    </row>
    <row r="1514" spans="3:8" ht="13.5">
      <c r="C1514">
        <v>8033106808</v>
      </c>
      <c r="D1514">
        <v>2</v>
      </c>
      <c r="E1514">
        <v>6</v>
      </c>
      <c r="F1514">
        <v>2938</v>
      </c>
      <c r="G1514">
        <v>0</v>
      </c>
      <c r="H1514">
        <v>29380</v>
      </c>
    </row>
    <row r="1515" spans="3:8" ht="13.5">
      <c r="C1515">
        <v>8033107718</v>
      </c>
      <c r="D1515">
        <v>2</v>
      </c>
      <c r="E1515">
        <v>5</v>
      </c>
      <c r="F1515">
        <v>2783</v>
      </c>
      <c r="G1515">
        <v>0</v>
      </c>
      <c r="H1515">
        <v>27830</v>
      </c>
    </row>
    <row r="1516" spans="3:8" ht="13.5">
      <c r="C1516">
        <v>8033108217</v>
      </c>
      <c r="D1516">
        <v>1</v>
      </c>
      <c r="E1516">
        <v>3</v>
      </c>
      <c r="F1516">
        <v>37433</v>
      </c>
      <c r="G1516">
        <v>3426</v>
      </c>
      <c r="H1516">
        <v>377756</v>
      </c>
    </row>
    <row r="1517" spans="3:8" ht="13.5">
      <c r="C1517">
        <v>8033108218</v>
      </c>
      <c r="D1517">
        <v>6</v>
      </c>
      <c r="E1517">
        <v>14</v>
      </c>
      <c r="F1517">
        <v>15876</v>
      </c>
      <c r="G1517">
        <v>0</v>
      </c>
      <c r="H1517">
        <v>158760</v>
      </c>
    </row>
    <row r="1518" spans="3:8" ht="13.5">
      <c r="C1518">
        <v>8033108398</v>
      </c>
      <c r="D1518">
        <v>1</v>
      </c>
      <c r="E1518">
        <v>1</v>
      </c>
      <c r="F1518">
        <v>665</v>
      </c>
      <c r="G1518">
        <v>0</v>
      </c>
      <c r="H1518">
        <v>6650</v>
      </c>
    </row>
    <row r="1519" spans="3:8" ht="13.5">
      <c r="C1519">
        <v>8033108628</v>
      </c>
      <c r="D1519">
        <v>20</v>
      </c>
      <c r="E1519">
        <v>35</v>
      </c>
      <c r="F1519">
        <v>21329</v>
      </c>
      <c r="G1519">
        <v>0</v>
      </c>
      <c r="H1519">
        <v>213290</v>
      </c>
    </row>
    <row r="1520" spans="3:8" ht="13.5">
      <c r="C1520">
        <v>8033108708</v>
      </c>
      <c r="D1520">
        <v>15</v>
      </c>
      <c r="E1520">
        <v>30</v>
      </c>
      <c r="F1520">
        <v>15822</v>
      </c>
      <c r="G1520">
        <v>0</v>
      </c>
      <c r="H1520">
        <v>158220</v>
      </c>
    </row>
    <row r="1521" spans="3:8" ht="13.5">
      <c r="C1521">
        <v>8033108888</v>
      </c>
      <c r="D1521">
        <v>6</v>
      </c>
      <c r="E1521">
        <v>21</v>
      </c>
      <c r="F1521">
        <v>4541</v>
      </c>
      <c r="G1521">
        <v>0</v>
      </c>
      <c r="H1521">
        <v>45410</v>
      </c>
    </row>
    <row r="1522" spans="3:8" ht="13.5">
      <c r="C1522">
        <v>8033108968</v>
      </c>
      <c r="D1522">
        <v>10</v>
      </c>
      <c r="E1522">
        <v>19</v>
      </c>
      <c r="F1522">
        <v>7494</v>
      </c>
      <c r="G1522">
        <v>0</v>
      </c>
      <c r="H1522">
        <v>74940</v>
      </c>
    </row>
    <row r="1523" spans="3:8" ht="13.5">
      <c r="C1523">
        <v>8033109048</v>
      </c>
      <c r="D1523">
        <v>15</v>
      </c>
      <c r="E1523">
        <v>22</v>
      </c>
      <c r="F1523">
        <v>17826</v>
      </c>
      <c r="G1523">
        <v>0</v>
      </c>
      <c r="H1523">
        <v>178260</v>
      </c>
    </row>
    <row r="1524" spans="3:8" ht="13.5">
      <c r="C1524">
        <v>8033109128</v>
      </c>
      <c r="D1524">
        <v>14</v>
      </c>
      <c r="E1524">
        <v>34</v>
      </c>
      <c r="F1524">
        <v>22033</v>
      </c>
      <c r="G1524">
        <v>0</v>
      </c>
      <c r="H1524">
        <v>220330</v>
      </c>
    </row>
    <row r="1525" spans="3:8" ht="13.5">
      <c r="C1525">
        <v>8033109208</v>
      </c>
      <c r="D1525">
        <v>10</v>
      </c>
      <c r="E1525">
        <v>23</v>
      </c>
      <c r="F1525">
        <v>11285</v>
      </c>
      <c r="G1525">
        <v>0</v>
      </c>
      <c r="H1525">
        <v>112850</v>
      </c>
    </row>
    <row r="1526" spans="3:8" ht="13.5">
      <c r="C1526">
        <v>8033199997</v>
      </c>
      <c r="D1526">
        <v>3</v>
      </c>
      <c r="E1526">
        <v>8</v>
      </c>
      <c r="F1526">
        <v>83616</v>
      </c>
      <c r="G1526">
        <v>7266</v>
      </c>
      <c r="H1526">
        <v>843426</v>
      </c>
    </row>
    <row r="1527" spans="3:8" ht="13.5">
      <c r="C1527">
        <v>8033199998</v>
      </c>
      <c r="D1527">
        <v>484</v>
      </c>
      <c r="E1527">
        <v>993</v>
      </c>
      <c r="F1527">
        <v>583660</v>
      </c>
      <c r="G1527">
        <v>0</v>
      </c>
      <c r="H1527">
        <v>5836600</v>
      </c>
    </row>
    <row r="1528" spans="3:8" ht="13.5">
      <c r="C1528">
        <v>8043100117</v>
      </c>
      <c r="D1528">
        <v>3</v>
      </c>
      <c r="E1528">
        <v>27</v>
      </c>
      <c r="F1528">
        <v>268561</v>
      </c>
      <c r="G1528">
        <v>40830</v>
      </c>
      <c r="H1528">
        <v>2726440</v>
      </c>
    </row>
    <row r="1529" spans="3:8" ht="13.5">
      <c r="C1529">
        <v>8043100118</v>
      </c>
      <c r="D1529">
        <v>29</v>
      </c>
      <c r="E1529">
        <v>49</v>
      </c>
      <c r="F1529">
        <v>25335</v>
      </c>
      <c r="G1529">
        <v>0</v>
      </c>
      <c r="H1529">
        <v>253350</v>
      </c>
    </row>
    <row r="1530" spans="3:8" ht="13.5">
      <c r="C1530">
        <v>8043100297</v>
      </c>
      <c r="D1530">
        <v>1</v>
      </c>
      <c r="E1530">
        <v>31</v>
      </c>
      <c r="F1530">
        <v>32307</v>
      </c>
      <c r="G1530">
        <v>61070</v>
      </c>
      <c r="H1530">
        <v>384140</v>
      </c>
    </row>
    <row r="1531" spans="3:8" ht="13.5">
      <c r="C1531">
        <v>8043100298</v>
      </c>
      <c r="D1531">
        <v>22</v>
      </c>
      <c r="E1531">
        <v>43</v>
      </c>
      <c r="F1531">
        <v>12602</v>
      </c>
      <c r="G1531">
        <v>0</v>
      </c>
      <c r="H1531">
        <v>126020</v>
      </c>
    </row>
    <row r="1532" spans="3:8" ht="13.5">
      <c r="C1532">
        <v>8043100378</v>
      </c>
      <c r="D1532">
        <v>12</v>
      </c>
      <c r="E1532">
        <v>17</v>
      </c>
      <c r="F1532">
        <v>11031</v>
      </c>
      <c r="G1532">
        <v>0</v>
      </c>
      <c r="H1532">
        <v>110310</v>
      </c>
    </row>
    <row r="1533" spans="3:8" ht="13.5">
      <c r="C1533">
        <v>8043100458</v>
      </c>
      <c r="D1533">
        <v>6</v>
      </c>
      <c r="E1533">
        <v>14</v>
      </c>
      <c r="F1533">
        <v>5547</v>
      </c>
      <c r="G1533">
        <v>0</v>
      </c>
      <c r="H1533">
        <v>55470</v>
      </c>
    </row>
    <row r="1534" spans="3:8" ht="13.5">
      <c r="C1534">
        <v>8043105247</v>
      </c>
      <c r="D1534">
        <v>1</v>
      </c>
      <c r="E1534">
        <v>9</v>
      </c>
      <c r="F1534">
        <v>90693</v>
      </c>
      <c r="G1534">
        <v>13440</v>
      </c>
      <c r="H1534">
        <v>920370</v>
      </c>
    </row>
    <row r="1535" spans="3:8" ht="13.5">
      <c r="C1535">
        <v>8043105248</v>
      </c>
      <c r="D1535">
        <v>3</v>
      </c>
      <c r="E1535">
        <v>3</v>
      </c>
      <c r="F1535">
        <v>4081</v>
      </c>
      <c r="G1535">
        <v>0</v>
      </c>
      <c r="H1535">
        <v>40810</v>
      </c>
    </row>
    <row r="1536" spans="3:8" ht="13.5">
      <c r="C1536">
        <v>8043106158</v>
      </c>
      <c r="D1536">
        <v>1</v>
      </c>
      <c r="E1536">
        <v>1</v>
      </c>
      <c r="F1536">
        <v>1257</v>
      </c>
      <c r="G1536">
        <v>0</v>
      </c>
      <c r="H1536">
        <v>12570</v>
      </c>
    </row>
    <row r="1537" spans="3:8" ht="13.5">
      <c r="C1537">
        <v>8043106808</v>
      </c>
      <c r="D1537">
        <v>1</v>
      </c>
      <c r="E1537">
        <v>3</v>
      </c>
      <c r="F1537">
        <v>1510</v>
      </c>
      <c r="G1537">
        <v>0</v>
      </c>
      <c r="H1537">
        <v>15100</v>
      </c>
    </row>
    <row r="1538" spans="3:8" ht="13.5">
      <c r="C1538">
        <v>8043108628</v>
      </c>
      <c r="D1538">
        <v>2</v>
      </c>
      <c r="E1538">
        <v>10</v>
      </c>
      <c r="F1538">
        <v>3206</v>
      </c>
      <c r="G1538">
        <v>0</v>
      </c>
      <c r="H1538">
        <v>32060</v>
      </c>
    </row>
    <row r="1539" spans="3:8" ht="13.5">
      <c r="C1539">
        <v>8043108708</v>
      </c>
      <c r="D1539">
        <v>3</v>
      </c>
      <c r="E1539">
        <v>4</v>
      </c>
      <c r="F1539">
        <v>5071</v>
      </c>
      <c r="G1539">
        <v>0</v>
      </c>
      <c r="H1539">
        <v>50710</v>
      </c>
    </row>
    <row r="1540" spans="3:8" ht="13.5">
      <c r="C1540">
        <v>8043108888</v>
      </c>
      <c r="D1540">
        <v>4</v>
      </c>
      <c r="E1540">
        <v>4</v>
      </c>
      <c r="F1540">
        <v>2684</v>
      </c>
      <c r="G1540">
        <v>0</v>
      </c>
      <c r="H1540">
        <v>26840</v>
      </c>
    </row>
    <row r="1541" spans="3:8" ht="13.5">
      <c r="C1541">
        <v>8043109048</v>
      </c>
      <c r="D1541">
        <v>3</v>
      </c>
      <c r="E1541">
        <v>4</v>
      </c>
      <c r="F1541">
        <v>2123</v>
      </c>
      <c r="G1541">
        <v>0</v>
      </c>
      <c r="H1541">
        <v>21230</v>
      </c>
    </row>
    <row r="1542" spans="3:8" ht="13.5">
      <c r="C1542">
        <v>8043109128</v>
      </c>
      <c r="D1542">
        <v>2</v>
      </c>
      <c r="E1542">
        <v>3</v>
      </c>
      <c r="F1542">
        <v>3192</v>
      </c>
      <c r="G1542">
        <v>0</v>
      </c>
      <c r="H1542">
        <v>31920</v>
      </c>
    </row>
    <row r="1543" spans="3:8" ht="13.5">
      <c r="C1543">
        <v>8043109208</v>
      </c>
      <c r="D1543">
        <v>4</v>
      </c>
      <c r="E1543">
        <v>8</v>
      </c>
      <c r="F1543">
        <v>5357</v>
      </c>
      <c r="G1543">
        <v>0</v>
      </c>
      <c r="H1543">
        <v>53570</v>
      </c>
    </row>
    <row r="1544" spans="3:8" ht="13.5">
      <c r="C1544">
        <v>8043199997</v>
      </c>
      <c r="D1544">
        <v>5</v>
      </c>
      <c r="E1544">
        <v>67</v>
      </c>
      <c r="F1544">
        <v>391561</v>
      </c>
      <c r="G1544">
        <v>115340</v>
      </c>
      <c r="H1544">
        <v>4030950</v>
      </c>
    </row>
    <row r="1545" spans="3:8" ht="13.5">
      <c r="C1545">
        <v>8043199998</v>
      </c>
      <c r="D1545">
        <v>92</v>
      </c>
      <c r="E1545">
        <v>163</v>
      </c>
      <c r="F1545">
        <v>82996</v>
      </c>
      <c r="G1545">
        <v>0</v>
      </c>
      <c r="H1545">
        <v>829960</v>
      </c>
    </row>
    <row r="1546" spans="3:8" ht="13.5">
      <c r="C1546">
        <v>8053100117</v>
      </c>
      <c r="D1546">
        <v>6</v>
      </c>
      <c r="E1546">
        <v>30</v>
      </c>
      <c r="F1546">
        <v>103654</v>
      </c>
      <c r="G1546">
        <v>50046</v>
      </c>
      <c r="H1546">
        <v>1086586</v>
      </c>
    </row>
    <row r="1547" spans="3:8" ht="13.5">
      <c r="C1547">
        <v>8053100118</v>
      </c>
      <c r="D1547">
        <v>89</v>
      </c>
      <c r="E1547">
        <v>117</v>
      </c>
      <c r="F1547">
        <v>64930</v>
      </c>
      <c r="G1547">
        <v>0</v>
      </c>
      <c r="H1547">
        <v>649300</v>
      </c>
    </row>
    <row r="1548" spans="3:8" ht="13.5">
      <c r="C1548">
        <v>8053100297</v>
      </c>
      <c r="D1548">
        <v>4</v>
      </c>
      <c r="E1548">
        <v>24</v>
      </c>
      <c r="F1548">
        <v>75666</v>
      </c>
      <c r="G1548">
        <v>34422</v>
      </c>
      <c r="H1548">
        <v>791082</v>
      </c>
    </row>
    <row r="1549" spans="3:8" ht="13.5">
      <c r="C1549">
        <v>8053100298</v>
      </c>
      <c r="D1549">
        <v>76</v>
      </c>
      <c r="E1549">
        <v>135</v>
      </c>
      <c r="F1549">
        <v>60841</v>
      </c>
      <c r="G1549">
        <v>0</v>
      </c>
      <c r="H1549">
        <v>608410</v>
      </c>
    </row>
    <row r="1550" spans="3:8" ht="13.5">
      <c r="C1550">
        <v>8053100378</v>
      </c>
      <c r="D1550">
        <v>18</v>
      </c>
      <c r="E1550">
        <v>56</v>
      </c>
      <c r="F1550">
        <v>23842</v>
      </c>
      <c r="G1550">
        <v>0</v>
      </c>
      <c r="H1550">
        <v>238420</v>
      </c>
    </row>
    <row r="1551" spans="3:8" ht="13.5">
      <c r="C1551">
        <v>8053100458</v>
      </c>
      <c r="D1551">
        <v>7</v>
      </c>
      <c r="E1551">
        <v>25</v>
      </c>
      <c r="F1551">
        <v>10852</v>
      </c>
      <c r="G1551">
        <v>0</v>
      </c>
      <c r="H1551">
        <v>108520</v>
      </c>
    </row>
    <row r="1552" spans="3:8" ht="13.5">
      <c r="C1552">
        <v>8053105248</v>
      </c>
      <c r="D1552">
        <v>6</v>
      </c>
      <c r="E1552">
        <v>6</v>
      </c>
      <c r="F1552">
        <v>2304</v>
      </c>
      <c r="G1552">
        <v>0</v>
      </c>
      <c r="H1552">
        <v>23040</v>
      </c>
    </row>
    <row r="1553" spans="3:8" ht="13.5">
      <c r="C1553">
        <v>8053105818</v>
      </c>
      <c r="D1553">
        <v>2</v>
      </c>
      <c r="E1553">
        <v>2</v>
      </c>
      <c r="F1553">
        <v>773</v>
      </c>
      <c r="G1553">
        <v>0</v>
      </c>
      <c r="H1553">
        <v>7730</v>
      </c>
    </row>
    <row r="1554" spans="3:8" ht="13.5">
      <c r="C1554">
        <v>8053106158</v>
      </c>
      <c r="D1554">
        <v>3</v>
      </c>
      <c r="E1554">
        <v>5</v>
      </c>
      <c r="F1554">
        <v>2844</v>
      </c>
      <c r="G1554">
        <v>0</v>
      </c>
      <c r="H1554">
        <v>28440</v>
      </c>
    </row>
    <row r="1555" spans="3:8" ht="13.5">
      <c r="C1555">
        <v>8053106808</v>
      </c>
      <c r="D1555">
        <v>2</v>
      </c>
      <c r="E1555">
        <v>3</v>
      </c>
      <c r="F1555">
        <v>2123</v>
      </c>
      <c r="G1555">
        <v>0</v>
      </c>
      <c r="H1555">
        <v>21230</v>
      </c>
    </row>
    <row r="1556" spans="3:8" ht="13.5">
      <c r="C1556">
        <v>8053107718</v>
      </c>
      <c r="D1556">
        <v>2</v>
      </c>
      <c r="E1556">
        <v>3</v>
      </c>
      <c r="F1556">
        <v>1076</v>
      </c>
      <c r="G1556">
        <v>0</v>
      </c>
      <c r="H1556">
        <v>10760</v>
      </c>
    </row>
    <row r="1557" spans="3:8" ht="13.5">
      <c r="C1557">
        <v>8053108398</v>
      </c>
      <c r="D1557">
        <v>1</v>
      </c>
      <c r="E1557">
        <v>3</v>
      </c>
      <c r="F1557">
        <v>2518</v>
      </c>
      <c r="G1557">
        <v>0</v>
      </c>
      <c r="H1557">
        <v>25180</v>
      </c>
    </row>
    <row r="1558" spans="3:8" ht="13.5">
      <c r="C1558">
        <v>8053108628</v>
      </c>
      <c r="D1558">
        <v>8</v>
      </c>
      <c r="E1558">
        <v>29</v>
      </c>
      <c r="F1558">
        <v>9346</v>
      </c>
      <c r="G1558">
        <v>0</v>
      </c>
      <c r="H1558">
        <v>93460</v>
      </c>
    </row>
    <row r="1559" spans="3:8" ht="13.5">
      <c r="C1559">
        <v>8053108708</v>
      </c>
      <c r="D1559">
        <v>10</v>
      </c>
      <c r="E1559">
        <v>17</v>
      </c>
      <c r="F1559">
        <v>9067</v>
      </c>
      <c r="G1559">
        <v>0</v>
      </c>
      <c r="H1559">
        <v>90670</v>
      </c>
    </row>
    <row r="1560" spans="3:8" ht="13.5">
      <c r="C1560">
        <v>8053108888</v>
      </c>
      <c r="D1560">
        <v>1</v>
      </c>
      <c r="E1560">
        <v>2</v>
      </c>
      <c r="F1560">
        <v>1096</v>
      </c>
      <c r="G1560">
        <v>0</v>
      </c>
      <c r="H1560">
        <v>10960</v>
      </c>
    </row>
    <row r="1561" spans="3:8" ht="13.5">
      <c r="C1561">
        <v>8053108968</v>
      </c>
      <c r="D1561">
        <v>3</v>
      </c>
      <c r="E1561">
        <v>3</v>
      </c>
      <c r="F1561">
        <v>1010</v>
      </c>
      <c r="G1561">
        <v>0</v>
      </c>
      <c r="H1561">
        <v>10100</v>
      </c>
    </row>
    <row r="1562" spans="3:8" ht="13.5">
      <c r="C1562">
        <v>8053109048</v>
      </c>
      <c r="D1562">
        <v>7</v>
      </c>
      <c r="E1562">
        <v>8</v>
      </c>
      <c r="F1562">
        <v>3602</v>
      </c>
      <c r="G1562">
        <v>0</v>
      </c>
      <c r="H1562">
        <v>36020</v>
      </c>
    </row>
    <row r="1563" spans="3:8" ht="13.5">
      <c r="C1563">
        <v>8053109128</v>
      </c>
      <c r="D1563">
        <v>10</v>
      </c>
      <c r="E1563">
        <v>13</v>
      </c>
      <c r="F1563">
        <v>7322</v>
      </c>
      <c r="G1563">
        <v>0</v>
      </c>
      <c r="H1563">
        <v>73220</v>
      </c>
    </row>
    <row r="1564" spans="3:8" ht="13.5">
      <c r="C1564">
        <v>8053109207</v>
      </c>
      <c r="D1564">
        <v>1</v>
      </c>
      <c r="E1564">
        <v>7</v>
      </c>
      <c r="F1564">
        <v>18645</v>
      </c>
      <c r="G1564">
        <v>5960</v>
      </c>
      <c r="H1564">
        <v>192410</v>
      </c>
    </row>
    <row r="1565" spans="3:8" ht="13.5">
      <c r="C1565">
        <v>8053109208</v>
      </c>
      <c r="D1565">
        <v>11</v>
      </c>
      <c r="E1565">
        <v>15</v>
      </c>
      <c r="F1565">
        <v>7599</v>
      </c>
      <c r="G1565">
        <v>0</v>
      </c>
      <c r="H1565">
        <v>75990</v>
      </c>
    </row>
    <row r="1566" spans="3:8" ht="13.5">
      <c r="C1566">
        <v>8053199997</v>
      </c>
      <c r="D1566">
        <v>11</v>
      </c>
      <c r="E1566">
        <v>61</v>
      </c>
      <c r="F1566">
        <v>197965</v>
      </c>
      <c r="G1566">
        <v>90428</v>
      </c>
      <c r="H1566">
        <v>2070078</v>
      </c>
    </row>
    <row r="1567" spans="3:8" ht="13.5">
      <c r="C1567">
        <v>8053199998</v>
      </c>
      <c r="D1567">
        <v>256</v>
      </c>
      <c r="E1567">
        <v>442</v>
      </c>
      <c r="F1567">
        <v>211145</v>
      </c>
      <c r="G1567">
        <v>0</v>
      </c>
      <c r="H1567">
        <v>2111450</v>
      </c>
    </row>
    <row r="1568" spans="3:8" ht="13.5">
      <c r="C1568">
        <v>8063100117</v>
      </c>
      <c r="D1568">
        <v>2</v>
      </c>
      <c r="E1568">
        <v>17</v>
      </c>
      <c r="F1568">
        <v>51005</v>
      </c>
      <c r="G1568">
        <v>31734</v>
      </c>
      <c r="H1568">
        <v>541784</v>
      </c>
    </row>
    <row r="1569" spans="3:8" ht="13.5">
      <c r="C1569">
        <v>8063100118</v>
      </c>
      <c r="D1569">
        <v>22</v>
      </c>
      <c r="E1569">
        <v>28</v>
      </c>
      <c r="F1569">
        <v>30764</v>
      </c>
      <c r="G1569">
        <v>0</v>
      </c>
      <c r="H1569">
        <v>307640</v>
      </c>
    </row>
    <row r="1570" spans="3:8" ht="13.5">
      <c r="C1570">
        <v>8063100297</v>
      </c>
      <c r="D1570">
        <v>1</v>
      </c>
      <c r="E1570">
        <v>4</v>
      </c>
      <c r="F1570">
        <v>16261</v>
      </c>
      <c r="G1570">
        <v>5760</v>
      </c>
      <c r="H1570">
        <v>168370</v>
      </c>
    </row>
    <row r="1571" spans="3:8" ht="13.5">
      <c r="C1571">
        <v>8063100298</v>
      </c>
      <c r="D1571">
        <v>31</v>
      </c>
      <c r="E1571">
        <v>43</v>
      </c>
      <c r="F1571">
        <v>37529</v>
      </c>
      <c r="G1571">
        <v>0</v>
      </c>
      <c r="H1571">
        <v>375290</v>
      </c>
    </row>
    <row r="1572" spans="3:8" ht="13.5">
      <c r="C1572">
        <v>8063100378</v>
      </c>
      <c r="D1572">
        <v>9</v>
      </c>
      <c r="E1572">
        <v>11</v>
      </c>
      <c r="F1572">
        <v>5739</v>
      </c>
      <c r="G1572">
        <v>0</v>
      </c>
      <c r="H1572">
        <v>57390</v>
      </c>
    </row>
    <row r="1573" spans="3:8" ht="13.5">
      <c r="C1573">
        <v>8063100458</v>
      </c>
      <c r="D1573">
        <v>4</v>
      </c>
      <c r="E1573">
        <v>4</v>
      </c>
      <c r="F1573">
        <v>1519</v>
      </c>
      <c r="G1573">
        <v>0</v>
      </c>
      <c r="H1573">
        <v>15190</v>
      </c>
    </row>
    <row r="1574" spans="3:8" ht="13.5">
      <c r="C1574">
        <v>8063105248</v>
      </c>
      <c r="D1574">
        <v>5</v>
      </c>
      <c r="E1574">
        <v>6</v>
      </c>
      <c r="F1574">
        <v>4930</v>
      </c>
      <c r="G1574">
        <v>0</v>
      </c>
      <c r="H1574">
        <v>49300</v>
      </c>
    </row>
    <row r="1575" spans="3:8" ht="13.5">
      <c r="C1575">
        <v>8063106808</v>
      </c>
      <c r="D1575">
        <v>1</v>
      </c>
      <c r="E1575">
        <v>1</v>
      </c>
      <c r="F1575">
        <v>189</v>
      </c>
      <c r="G1575">
        <v>0</v>
      </c>
      <c r="H1575">
        <v>1890</v>
      </c>
    </row>
    <row r="1576" spans="3:8" ht="13.5">
      <c r="C1576">
        <v>8063107717</v>
      </c>
      <c r="D1576">
        <v>1</v>
      </c>
      <c r="E1576">
        <v>2</v>
      </c>
      <c r="F1576">
        <v>7606</v>
      </c>
      <c r="G1576">
        <v>1280</v>
      </c>
      <c r="H1576">
        <v>77340</v>
      </c>
    </row>
    <row r="1577" spans="3:8" ht="13.5">
      <c r="C1577">
        <v>8063107718</v>
      </c>
      <c r="D1577">
        <v>1</v>
      </c>
      <c r="E1577">
        <v>1</v>
      </c>
      <c r="F1577">
        <v>297</v>
      </c>
      <c r="G1577">
        <v>0</v>
      </c>
      <c r="H1577">
        <v>2970</v>
      </c>
    </row>
    <row r="1578" spans="3:8" ht="13.5">
      <c r="C1578">
        <v>8063108218</v>
      </c>
      <c r="D1578">
        <v>2</v>
      </c>
      <c r="E1578">
        <v>2</v>
      </c>
      <c r="F1578">
        <v>1511</v>
      </c>
      <c r="G1578">
        <v>0</v>
      </c>
      <c r="H1578">
        <v>15110</v>
      </c>
    </row>
    <row r="1579" spans="3:8" ht="13.5">
      <c r="C1579">
        <v>8063108398</v>
      </c>
      <c r="D1579">
        <v>1</v>
      </c>
      <c r="E1579">
        <v>1</v>
      </c>
      <c r="F1579">
        <v>95</v>
      </c>
      <c r="G1579">
        <v>0</v>
      </c>
      <c r="H1579">
        <v>950</v>
      </c>
    </row>
    <row r="1580" spans="3:8" ht="13.5">
      <c r="C1580">
        <v>8063108628</v>
      </c>
      <c r="D1580">
        <v>2</v>
      </c>
      <c r="E1580">
        <v>4</v>
      </c>
      <c r="F1580">
        <v>2538</v>
      </c>
      <c r="G1580">
        <v>0</v>
      </c>
      <c r="H1580">
        <v>25380</v>
      </c>
    </row>
    <row r="1581" spans="3:8" ht="13.5">
      <c r="C1581">
        <v>8063108888</v>
      </c>
      <c r="D1581">
        <v>7</v>
      </c>
      <c r="E1581">
        <v>9</v>
      </c>
      <c r="F1581">
        <v>5702</v>
      </c>
      <c r="G1581">
        <v>0</v>
      </c>
      <c r="H1581">
        <v>57020</v>
      </c>
    </row>
    <row r="1582" spans="3:8" ht="13.5">
      <c r="C1582">
        <v>8063108967</v>
      </c>
      <c r="D1582">
        <v>1</v>
      </c>
      <c r="E1582">
        <v>5</v>
      </c>
      <c r="F1582">
        <v>17164</v>
      </c>
      <c r="G1582">
        <v>5760</v>
      </c>
      <c r="H1582">
        <v>177400</v>
      </c>
    </row>
    <row r="1583" spans="3:8" ht="13.5">
      <c r="C1583">
        <v>8063108968</v>
      </c>
      <c r="D1583">
        <v>6</v>
      </c>
      <c r="E1583">
        <v>18</v>
      </c>
      <c r="F1583">
        <v>11972</v>
      </c>
      <c r="G1583">
        <v>0</v>
      </c>
      <c r="H1583">
        <v>119720</v>
      </c>
    </row>
    <row r="1584" spans="3:8" ht="13.5">
      <c r="C1584">
        <v>8063109048</v>
      </c>
      <c r="D1584">
        <v>4</v>
      </c>
      <c r="E1584">
        <v>5</v>
      </c>
      <c r="F1584">
        <v>2452</v>
      </c>
      <c r="G1584">
        <v>0</v>
      </c>
      <c r="H1584">
        <v>24520</v>
      </c>
    </row>
    <row r="1585" spans="3:8" ht="13.5">
      <c r="C1585">
        <v>8063109128</v>
      </c>
      <c r="D1585">
        <v>2</v>
      </c>
      <c r="E1585">
        <v>3</v>
      </c>
      <c r="F1585">
        <v>3618</v>
      </c>
      <c r="G1585">
        <v>0</v>
      </c>
      <c r="H1585">
        <v>36180</v>
      </c>
    </row>
    <row r="1586" spans="3:8" ht="13.5">
      <c r="C1586">
        <v>8063199997</v>
      </c>
      <c r="D1586">
        <v>5</v>
      </c>
      <c r="E1586">
        <v>28</v>
      </c>
      <c r="F1586">
        <v>92036</v>
      </c>
      <c r="G1586">
        <v>44534</v>
      </c>
      <c r="H1586">
        <v>964894</v>
      </c>
    </row>
    <row r="1587" spans="3:8" ht="13.5">
      <c r="C1587">
        <v>8063199998</v>
      </c>
      <c r="D1587">
        <v>97</v>
      </c>
      <c r="E1587">
        <v>136</v>
      </c>
      <c r="F1587">
        <v>108855</v>
      </c>
      <c r="G1587">
        <v>0</v>
      </c>
      <c r="H1587">
        <v>1088550</v>
      </c>
    </row>
    <row r="1588" spans="3:8" ht="13.5">
      <c r="C1588">
        <v>8073100117</v>
      </c>
      <c r="D1588">
        <v>6</v>
      </c>
      <c r="E1588">
        <v>54</v>
      </c>
      <c r="F1588">
        <v>178874</v>
      </c>
      <c r="G1588">
        <v>77470</v>
      </c>
      <c r="H1588">
        <v>1866210</v>
      </c>
    </row>
    <row r="1589" spans="3:8" ht="13.5">
      <c r="C1589">
        <v>8073100118</v>
      </c>
      <c r="D1589">
        <v>103</v>
      </c>
      <c r="E1589">
        <v>187</v>
      </c>
      <c r="F1589">
        <v>101273</v>
      </c>
      <c r="G1589">
        <v>0</v>
      </c>
      <c r="H1589">
        <v>1012730</v>
      </c>
    </row>
    <row r="1590" spans="3:8" ht="13.5">
      <c r="C1590">
        <v>8073100298</v>
      </c>
      <c r="D1590">
        <v>114</v>
      </c>
      <c r="E1590">
        <v>148</v>
      </c>
      <c r="F1590">
        <v>86276</v>
      </c>
      <c r="G1590">
        <v>0</v>
      </c>
      <c r="H1590">
        <v>862760</v>
      </c>
    </row>
    <row r="1591" spans="3:8" ht="13.5">
      <c r="C1591">
        <v>8073100378</v>
      </c>
      <c r="D1591">
        <v>24</v>
      </c>
      <c r="E1591">
        <v>42</v>
      </c>
      <c r="F1591">
        <v>24366</v>
      </c>
      <c r="G1591">
        <v>0</v>
      </c>
      <c r="H1591">
        <v>243660</v>
      </c>
    </row>
    <row r="1592" spans="3:8" ht="13.5">
      <c r="C1592">
        <v>8073100458</v>
      </c>
      <c r="D1592">
        <v>27</v>
      </c>
      <c r="E1592">
        <v>44</v>
      </c>
      <c r="F1592">
        <v>27968</v>
      </c>
      <c r="G1592">
        <v>0</v>
      </c>
      <c r="H1592">
        <v>279680</v>
      </c>
    </row>
    <row r="1593" spans="3:8" ht="13.5">
      <c r="C1593">
        <v>8073105248</v>
      </c>
      <c r="D1593">
        <v>4</v>
      </c>
      <c r="E1593">
        <v>7</v>
      </c>
      <c r="F1593">
        <v>5284</v>
      </c>
      <c r="G1593">
        <v>0</v>
      </c>
      <c r="H1593">
        <v>52840</v>
      </c>
    </row>
    <row r="1594" spans="3:8" ht="13.5">
      <c r="C1594">
        <v>8073105818</v>
      </c>
      <c r="D1594">
        <v>2</v>
      </c>
      <c r="E1594">
        <v>5</v>
      </c>
      <c r="F1594">
        <v>1592</v>
      </c>
      <c r="G1594">
        <v>0</v>
      </c>
      <c r="H1594">
        <v>15920</v>
      </c>
    </row>
    <row r="1595" spans="3:8" ht="13.5">
      <c r="C1595">
        <v>8073106158</v>
      </c>
      <c r="D1595">
        <v>2</v>
      </c>
      <c r="E1595">
        <v>4</v>
      </c>
      <c r="F1595">
        <v>1804</v>
      </c>
      <c r="G1595">
        <v>0</v>
      </c>
      <c r="H1595">
        <v>18040</v>
      </c>
    </row>
    <row r="1596" spans="3:8" ht="13.5">
      <c r="C1596">
        <v>8073106808</v>
      </c>
      <c r="D1596">
        <v>5</v>
      </c>
      <c r="E1596">
        <v>7</v>
      </c>
      <c r="F1596">
        <v>3995</v>
      </c>
      <c r="G1596">
        <v>0</v>
      </c>
      <c r="H1596">
        <v>39950</v>
      </c>
    </row>
    <row r="1597" spans="3:8" ht="13.5">
      <c r="C1597">
        <v>8073108218</v>
      </c>
      <c r="D1597">
        <v>2</v>
      </c>
      <c r="E1597">
        <v>3</v>
      </c>
      <c r="F1597">
        <v>958</v>
      </c>
      <c r="G1597">
        <v>0</v>
      </c>
      <c r="H1597">
        <v>9580</v>
      </c>
    </row>
    <row r="1598" spans="3:8" ht="13.5">
      <c r="C1598">
        <v>8073108478</v>
      </c>
      <c r="D1598">
        <v>1</v>
      </c>
      <c r="E1598">
        <v>1</v>
      </c>
      <c r="F1598">
        <v>620</v>
      </c>
      <c r="G1598">
        <v>0</v>
      </c>
      <c r="H1598">
        <v>6200</v>
      </c>
    </row>
    <row r="1599" spans="3:8" ht="13.5">
      <c r="C1599">
        <v>8073108628</v>
      </c>
      <c r="D1599">
        <v>6</v>
      </c>
      <c r="E1599">
        <v>9</v>
      </c>
      <c r="F1599">
        <v>11068</v>
      </c>
      <c r="G1599">
        <v>0</v>
      </c>
      <c r="H1599">
        <v>110680</v>
      </c>
    </row>
    <row r="1600" spans="3:8" ht="13.5">
      <c r="C1600">
        <v>8073108708</v>
      </c>
      <c r="D1600">
        <v>11</v>
      </c>
      <c r="E1600">
        <v>20</v>
      </c>
      <c r="F1600">
        <v>10554</v>
      </c>
      <c r="G1600">
        <v>0</v>
      </c>
      <c r="H1600">
        <v>105540</v>
      </c>
    </row>
    <row r="1601" spans="3:8" ht="13.5">
      <c r="C1601">
        <v>8073108888</v>
      </c>
      <c r="D1601">
        <v>7</v>
      </c>
      <c r="E1601">
        <v>16</v>
      </c>
      <c r="F1601">
        <v>4643</v>
      </c>
      <c r="G1601">
        <v>0</v>
      </c>
      <c r="H1601">
        <v>46430</v>
      </c>
    </row>
    <row r="1602" spans="3:8" ht="13.5">
      <c r="C1602">
        <v>8073108968</v>
      </c>
      <c r="D1602">
        <v>7</v>
      </c>
      <c r="E1602">
        <v>9</v>
      </c>
      <c r="F1602">
        <v>4931</v>
      </c>
      <c r="G1602">
        <v>0</v>
      </c>
      <c r="H1602">
        <v>49310</v>
      </c>
    </row>
    <row r="1603" spans="3:8" ht="13.5">
      <c r="C1603">
        <v>8073109048</v>
      </c>
      <c r="D1603">
        <v>8</v>
      </c>
      <c r="E1603">
        <v>10</v>
      </c>
      <c r="F1603">
        <v>7004</v>
      </c>
      <c r="G1603">
        <v>0</v>
      </c>
      <c r="H1603">
        <v>70040</v>
      </c>
    </row>
    <row r="1604" spans="3:8" ht="13.5">
      <c r="C1604">
        <v>8073109128</v>
      </c>
      <c r="D1604">
        <v>11</v>
      </c>
      <c r="E1604">
        <v>17</v>
      </c>
      <c r="F1604">
        <v>12205</v>
      </c>
      <c r="G1604">
        <v>0</v>
      </c>
      <c r="H1604">
        <v>122050</v>
      </c>
    </row>
    <row r="1605" spans="3:8" ht="13.5">
      <c r="C1605">
        <v>8073109208</v>
      </c>
      <c r="D1605">
        <v>9</v>
      </c>
      <c r="E1605">
        <v>20</v>
      </c>
      <c r="F1605">
        <v>11540</v>
      </c>
      <c r="G1605">
        <v>0</v>
      </c>
      <c r="H1605">
        <v>115400</v>
      </c>
    </row>
    <row r="1606" spans="3:8" ht="13.5">
      <c r="C1606">
        <v>8073199997</v>
      </c>
      <c r="D1606">
        <v>6</v>
      </c>
      <c r="E1606">
        <v>54</v>
      </c>
      <c r="F1606">
        <v>178874</v>
      </c>
      <c r="G1606">
        <v>77470</v>
      </c>
      <c r="H1606">
        <v>1866210</v>
      </c>
    </row>
    <row r="1607" spans="3:8" ht="13.5">
      <c r="C1607">
        <v>8073199998</v>
      </c>
      <c r="D1607">
        <v>343</v>
      </c>
      <c r="E1607">
        <v>549</v>
      </c>
      <c r="F1607">
        <v>316081</v>
      </c>
      <c r="G1607">
        <v>0</v>
      </c>
      <c r="H1607">
        <v>3160810</v>
      </c>
    </row>
    <row r="1608" spans="3:8" ht="13.5">
      <c r="C1608">
        <v>8993100117</v>
      </c>
      <c r="D1608">
        <v>17</v>
      </c>
      <c r="E1608">
        <v>128</v>
      </c>
      <c r="F1608">
        <v>602094</v>
      </c>
      <c r="G1608">
        <v>200080</v>
      </c>
      <c r="H1608">
        <v>6221020</v>
      </c>
    </row>
    <row r="1609" spans="3:8" ht="13.5">
      <c r="C1609">
        <v>8993100118</v>
      </c>
      <c r="D1609">
        <v>536</v>
      </c>
      <c r="E1609">
        <v>937</v>
      </c>
      <c r="F1609">
        <v>539304</v>
      </c>
      <c r="G1609">
        <v>0</v>
      </c>
      <c r="H1609">
        <v>5393040</v>
      </c>
    </row>
    <row r="1610" spans="3:8" ht="13.5">
      <c r="C1610">
        <v>8993100297</v>
      </c>
      <c r="D1610">
        <v>7</v>
      </c>
      <c r="E1610">
        <v>61</v>
      </c>
      <c r="F1610">
        <v>146436</v>
      </c>
      <c r="G1610">
        <v>103172</v>
      </c>
      <c r="H1610">
        <v>1567532</v>
      </c>
    </row>
    <row r="1611" spans="3:8" ht="13.5">
      <c r="C1611">
        <v>8993100298</v>
      </c>
      <c r="D1611">
        <v>456</v>
      </c>
      <c r="E1611">
        <v>710</v>
      </c>
      <c r="F1611">
        <v>381447</v>
      </c>
      <c r="G1611">
        <v>0</v>
      </c>
      <c r="H1611">
        <v>3814470</v>
      </c>
    </row>
    <row r="1612" spans="3:8" ht="13.5">
      <c r="C1612">
        <v>8993100377</v>
      </c>
      <c r="D1612">
        <v>1</v>
      </c>
      <c r="E1612">
        <v>3</v>
      </c>
      <c r="F1612">
        <v>23981</v>
      </c>
      <c r="G1612">
        <v>1920</v>
      </c>
      <c r="H1612">
        <v>241730</v>
      </c>
    </row>
    <row r="1613" spans="3:8" ht="13.5">
      <c r="C1613">
        <v>8993100378</v>
      </c>
      <c r="D1613">
        <v>126</v>
      </c>
      <c r="E1613">
        <v>235</v>
      </c>
      <c r="F1613">
        <v>113547</v>
      </c>
      <c r="G1613">
        <v>0</v>
      </c>
      <c r="H1613">
        <v>1135470</v>
      </c>
    </row>
    <row r="1614" spans="3:8" ht="13.5">
      <c r="C1614">
        <v>8993100458</v>
      </c>
      <c r="D1614">
        <v>74</v>
      </c>
      <c r="E1614">
        <v>136</v>
      </c>
      <c r="F1614">
        <v>70557</v>
      </c>
      <c r="G1614">
        <v>0</v>
      </c>
      <c r="H1614">
        <v>705570</v>
      </c>
    </row>
    <row r="1615" spans="3:8" ht="13.5">
      <c r="C1615">
        <v>8993105247</v>
      </c>
      <c r="D1615">
        <v>1</v>
      </c>
      <c r="E1615">
        <v>9</v>
      </c>
      <c r="F1615">
        <v>90693</v>
      </c>
      <c r="G1615">
        <v>13440</v>
      </c>
      <c r="H1615">
        <v>920370</v>
      </c>
    </row>
    <row r="1616" spans="3:8" ht="13.5">
      <c r="C1616">
        <v>8993105248</v>
      </c>
      <c r="D1616">
        <v>38</v>
      </c>
      <c r="E1616">
        <v>72</v>
      </c>
      <c r="F1616">
        <v>46705</v>
      </c>
      <c r="G1616">
        <v>0</v>
      </c>
      <c r="H1616">
        <v>467050</v>
      </c>
    </row>
    <row r="1617" spans="3:8" ht="13.5">
      <c r="C1617">
        <v>8993105818</v>
      </c>
      <c r="D1617">
        <v>11</v>
      </c>
      <c r="E1617">
        <v>14</v>
      </c>
      <c r="F1617">
        <v>5235</v>
      </c>
      <c r="G1617">
        <v>0</v>
      </c>
      <c r="H1617">
        <v>52350</v>
      </c>
    </row>
    <row r="1618" spans="3:8" ht="13.5">
      <c r="C1618">
        <v>8993106158</v>
      </c>
      <c r="D1618">
        <v>14</v>
      </c>
      <c r="E1618">
        <v>19</v>
      </c>
      <c r="F1618">
        <v>11514</v>
      </c>
      <c r="G1618">
        <v>0</v>
      </c>
      <c r="H1618">
        <v>115140</v>
      </c>
    </row>
    <row r="1619" spans="3:8" ht="13.5">
      <c r="C1619">
        <v>8993106808</v>
      </c>
      <c r="D1619">
        <v>15</v>
      </c>
      <c r="E1619">
        <v>24</v>
      </c>
      <c r="F1619">
        <v>12565</v>
      </c>
      <c r="G1619">
        <v>0</v>
      </c>
      <c r="H1619">
        <v>125650</v>
      </c>
    </row>
    <row r="1620" spans="3:8" ht="13.5">
      <c r="C1620">
        <v>8993107717</v>
      </c>
      <c r="D1620">
        <v>1</v>
      </c>
      <c r="E1620">
        <v>2</v>
      </c>
      <c r="F1620">
        <v>7606</v>
      </c>
      <c r="G1620">
        <v>1280</v>
      </c>
      <c r="H1620">
        <v>77340</v>
      </c>
    </row>
    <row r="1621" spans="3:8" ht="13.5">
      <c r="C1621">
        <v>8993107718</v>
      </c>
      <c r="D1621">
        <v>12</v>
      </c>
      <c r="E1621">
        <v>19</v>
      </c>
      <c r="F1621">
        <v>6181</v>
      </c>
      <c r="G1621">
        <v>0</v>
      </c>
      <c r="H1621">
        <v>61810</v>
      </c>
    </row>
    <row r="1622" spans="3:8" ht="13.5">
      <c r="C1622">
        <v>8993108217</v>
      </c>
      <c r="D1622">
        <v>1</v>
      </c>
      <c r="E1622">
        <v>3</v>
      </c>
      <c r="F1622">
        <v>37433</v>
      </c>
      <c r="G1622">
        <v>3426</v>
      </c>
      <c r="H1622">
        <v>377756</v>
      </c>
    </row>
    <row r="1623" spans="3:8" ht="13.5">
      <c r="C1623">
        <v>8993108218</v>
      </c>
      <c r="D1623">
        <v>10</v>
      </c>
      <c r="E1623">
        <v>19</v>
      </c>
      <c r="F1623">
        <v>18345</v>
      </c>
      <c r="G1623">
        <v>0</v>
      </c>
      <c r="H1623">
        <v>183450</v>
      </c>
    </row>
    <row r="1624" spans="3:8" ht="13.5">
      <c r="C1624">
        <v>8993108398</v>
      </c>
      <c r="D1624">
        <v>3</v>
      </c>
      <c r="E1624">
        <v>5</v>
      </c>
      <c r="F1624">
        <v>3278</v>
      </c>
      <c r="G1624">
        <v>0</v>
      </c>
      <c r="H1624">
        <v>32780</v>
      </c>
    </row>
    <row r="1625" spans="3:8" ht="13.5">
      <c r="C1625">
        <v>8993108478</v>
      </c>
      <c r="D1625">
        <v>1</v>
      </c>
      <c r="E1625">
        <v>1</v>
      </c>
      <c r="F1625">
        <v>620</v>
      </c>
      <c r="G1625">
        <v>0</v>
      </c>
      <c r="H1625">
        <v>6200</v>
      </c>
    </row>
    <row r="1626" spans="3:8" ht="13.5">
      <c r="C1626">
        <v>8993108628</v>
      </c>
      <c r="D1626">
        <v>47</v>
      </c>
      <c r="E1626">
        <v>97</v>
      </c>
      <c r="F1626">
        <v>51386</v>
      </c>
      <c r="G1626">
        <v>0</v>
      </c>
      <c r="H1626">
        <v>513860</v>
      </c>
    </row>
    <row r="1627" spans="3:8" ht="13.5">
      <c r="C1627">
        <v>8993108708</v>
      </c>
      <c r="D1627">
        <v>52</v>
      </c>
      <c r="E1627">
        <v>84</v>
      </c>
      <c r="F1627">
        <v>45610</v>
      </c>
      <c r="G1627">
        <v>0</v>
      </c>
      <c r="H1627">
        <v>456100</v>
      </c>
    </row>
    <row r="1628" spans="3:8" ht="13.5">
      <c r="C1628">
        <v>8993108887</v>
      </c>
      <c r="D1628">
        <v>1</v>
      </c>
      <c r="E1628">
        <v>31</v>
      </c>
      <c r="F1628">
        <v>131095</v>
      </c>
      <c r="G1628">
        <v>0</v>
      </c>
      <c r="H1628">
        <v>1310950</v>
      </c>
    </row>
    <row r="1629" spans="3:8" ht="13.5">
      <c r="C1629">
        <v>8993108888</v>
      </c>
      <c r="D1629">
        <v>36</v>
      </c>
      <c r="E1629">
        <v>70</v>
      </c>
      <c r="F1629">
        <v>24551</v>
      </c>
      <c r="G1629">
        <v>0</v>
      </c>
      <c r="H1629">
        <v>245510</v>
      </c>
    </row>
    <row r="1630" spans="3:8" ht="13.5">
      <c r="C1630">
        <v>8993108967</v>
      </c>
      <c r="D1630">
        <v>1</v>
      </c>
      <c r="E1630">
        <v>5</v>
      </c>
      <c r="F1630">
        <v>17164</v>
      </c>
      <c r="G1630">
        <v>5760</v>
      </c>
      <c r="H1630">
        <v>177400</v>
      </c>
    </row>
    <row r="1631" spans="3:8" ht="13.5">
      <c r="C1631">
        <v>8993108968</v>
      </c>
      <c r="D1631">
        <v>37</v>
      </c>
      <c r="E1631">
        <v>66</v>
      </c>
      <c r="F1631">
        <v>31970</v>
      </c>
      <c r="G1631">
        <v>0</v>
      </c>
      <c r="H1631">
        <v>319700</v>
      </c>
    </row>
    <row r="1632" spans="3:8" ht="13.5">
      <c r="C1632">
        <v>8993109048</v>
      </c>
      <c r="D1632">
        <v>51</v>
      </c>
      <c r="E1632">
        <v>67</v>
      </c>
      <c r="F1632">
        <v>40670</v>
      </c>
      <c r="G1632">
        <v>0</v>
      </c>
      <c r="H1632">
        <v>406700</v>
      </c>
    </row>
    <row r="1633" spans="3:8" ht="13.5">
      <c r="C1633">
        <v>8993109128</v>
      </c>
      <c r="D1633">
        <v>46</v>
      </c>
      <c r="E1633">
        <v>77</v>
      </c>
      <c r="F1633">
        <v>53160</v>
      </c>
      <c r="G1633">
        <v>0</v>
      </c>
      <c r="H1633">
        <v>531600</v>
      </c>
    </row>
    <row r="1634" spans="3:8" ht="13.5">
      <c r="C1634">
        <v>8993109207</v>
      </c>
      <c r="D1634">
        <v>1</v>
      </c>
      <c r="E1634">
        <v>7</v>
      </c>
      <c r="F1634">
        <v>18645</v>
      </c>
      <c r="G1634">
        <v>5960</v>
      </c>
      <c r="H1634">
        <v>192410</v>
      </c>
    </row>
    <row r="1635" spans="3:8" ht="13.5">
      <c r="C1635">
        <v>8993109208</v>
      </c>
      <c r="D1635">
        <v>49</v>
      </c>
      <c r="E1635">
        <v>82</v>
      </c>
      <c r="F1635">
        <v>41839</v>
      </c>
      <c r="G1635">
        <v>0</v>
      </c>
      <c r="H1635">
        <v>418390</v>
      </c>
    </row>
    <row r="1636" spans="3:8" ht="13.5">
      <c r="C1636">
        <v>8993190107</v>
      </c>
      <c r="D1636">
        <v>25</v>
      </c>
      <c r="E1636">
        <v>192</v>
      </c>
      <c r="F1636">
        <v>772511</v>
      </c>
      <c r="G1636">
        <v>305172</v>
      </c>
      <c r="H1636">
        <v>8030282</v>
      </c>
    </row>
    <row r="1637" spans="3:8" ht="13.5">
      <c r="C1637">
        <v>8993190108</v>
      </c>
      <c r="D1637">
        <v>1192</v>
      </c>
      <c r="E1637">
        <v>2018</v>
      </c>
      <c r="F1637">
        <v>1104855</v>
      </c>
      <c r="G1637">
        <v>0</v>
      </c>
      <c r="H1637">
        <v>11048550</v>
      </c>
    </row>
    <row r="1638" spans="3:8" ht="13.5">
      <c r="C1638">
        <v>8993190117</v>
      </c>
      <c r="D1638">
        <v>1</v>
      </c>
      <c r="E1638">
        <v>9</v>
      </c>
      <c r="F1638">
        <v>90693</v>
      </c>
      <c r="G1638">
        <v>13440</v>
      </c>
      <c r="H1638">
        <v>920370</v>
      </c>
    </row>
    <row r="1639" spans="3:8" ht="13.5">
      <c r="C1639">
        <v>8993190118</v>
      </c>
      <c r="D1639">
        <v>38</v>
      </c>
      <c r="E1639">
        <v>72</v>
      </c>
      <c r="F1639">
        <v>46705</v>
      </c>
      <c r="G1639">
        <v>0</v>
      </c>
      <c r="H1639">
        <v>467050</v>
      </c>
    </row>
    <row r="1640" spans="3:8" ht="13.5">
      <c r="C1640">
        <v>8993190128</v>
      </c>
      <c r="D1640">
        <v>71</v>
      </c>
      <c r="E1640">
        <v>110</v>
      </c>
      <c r="F1640">
        <v>69909</v>
      </c>
      <c r="G1640">
        <v>0</v>
      </c>
      <c r="H1640">
        <v>699090</v>
      </c>
    </row>
    <row r="1641" spans="3:8" ht="13.5">
      <c r="C1641">
        <v>8993190137</v>
      </c>
      <c r="D1641">
        <v>1</v>
      </c>
      <c r="E1641">
        <v>7</v>
      </c>
      <c r="F1641">
        <v>18645</v>
      </c>
      <c r="G1641">
        <v>5960</v>
      </c>
      <c r="H1641">
        <v>192410</v>
      </c>
    </row>
    <row r="1642" spans="3:8" ht="13.5">
      <c r="C1642">
        <v>8993190138</v>
      </c>
      <c r="D1642">
        <v>163</v>
      </c>
      <c r="E1642">
        <v>287</v>
      </c>
      <c r="F1642">
        <v>151400</v>
      </c>
      <c r="G1642">
        <v>0</v>
      </c>
      <c r="H1642">
        <v>1514000</v>
      </c>
    </row>
    <row r="1643" spans="3:8" ht="13.5">
      <c r="C1643">
        <v>8993190147</v>
      </c>
      <c r="D1643">
        <v>3</v>
      </c>
      <c r="E1643">
        <v>38</v>
      </c>
      <c r="F1643">
        <v>155865</v>
      </c>
      <c r="G1643">
        <v>7040</v>
      </c>
      <c r="H1643">
        <v>1565690</v>
      </c>
    </row>
    <row r="1644" spans="3:8" ht="13.5">
      <c r="C1644">
        <v>8993190148</v>
      </c>
      <c r="D1644">
        <v>136</v>
      </c>
      <c r="E1644">
        <v>222</v>
      </c>
      <c r="F1644">
        <v>103372</v>
      </c>
      <c r="G1644">
        <v>0</v>
      </c>
      <c r="H1644">
        <v>1033720</v>
      </c>
    </row>
    <row r="1645" spans="3:8" ht="13.5">
      <c r="C1645">
        <v>8993190157</v>
      </c>
      <c r="D1645">
        <v>1</v>
      </c>
      <c r="E1645">
        <v>3</v>
      </c>
      <c r="F1645">
        <v>37433</v>
      </c>
      <c r="G1645">
        <v>3426</v>
      </c>
      <c r="H1645">
        <v>377756</v>
      </c>
    </row>
    <row r="1646" spans="3:8" ht="13.5">
      <c r="C1646">
        <v>8993190158</v>
      </c>
      <c r="D1646">
        <v>14</v>
      </c>
      <c r="E1646">
        <v>25</v>
      </c>
      <c r="F1646">
        <v>22243</v>
      </c>
      <c r="G1646">
        <v>0</v>
      </c>
      <c r="H1646">
        <v>222430</v>
      </c>
    </row>
    <row r="1647" spans="3:8" ht="13.5">
      <c r="C1647">
        <v>8993199997</v>
      </c>
      <c r="D1647">
        <v>31</v>
      </c>
      <c r="E1647">
        <v>249</v>
      </c>
      <c r="F1647">
        <v>1075147</v>
      </c>
      <c r="G1647">
        <v>335038</v>
      </c>
      <c r="H1647">
        <v>11086508</v>
      </c>
    </row>
    <row r="1648" spans="3:8" ht="13.5">
      <c r="C1648">
        <v>8993199998</v>
      </c>
      <c r="D1648">
        <v>1614</v>
      </c>
      <c r="E1648">
        <v>2734</v>
      </c>
      <c r="F1648">
        <v>1498484</v>
      </c>
      <c r="G1648">
        <v>0</v>
      </c>
      <c r="H1648">
        <v>14984840</v>
      </c>
    </row>
    <row r="1649" spans="3:8" ht="13.5">
      <c r="C1649">
        <v>9013100117</v>
      </c>
      <c r="D1649">
        <v>4</v>
      </c>
      <c r="E1649">
        <v>70</v>
      </c>
      <c r="F1649">
        <v>122469</v>
      </c>
      <c r="G1649">
        <v>131550</v>
      </c>
      <c r="H1649">
        <v>1356240</v>
      </c>
    </row>
    <row r="1650" spans="3:8" ht="13.5">
      <c r="C1650">
        <v>9013100118</v>
      </c>
      <c r="D1650">
        <v>4745</v>
      </c>
      <c r="E1650">
        <v>6286</v>
      </c>
      <c r="F1650">
        <v>5029316</v>
      </c>
      <c r="G1650">
        <v>0</v>
      </c>
      <c r="H1650">
        <v>50293160</v>
      </c>
    </row>
    <row r="1651" spans="3:8" ht="13.5">
      <c r="C1651">
        <v>9013100297</v>
      </c>
      <c r="D1651">
        <v>2</v>
      </c>
      <c r="E1651">
        <v>51</v>
      </c>
      <c r="F1651">
        <v>91699</v>
      </c>
      <c r="G1651">
        <v>100566</v>
      </c>
      <c r="H1651">
        <v>1017556</v>
      </c>
    </row>
    <row r="1652" spans="3:8" ht="13.5">
      <c r="C1652">
        <v>9013100298</v>
      </c>
      <c r="D1652">
        <v>3794</v>
      </c>
      <c r="E1652">
        <v>5180</v>
      </c>
      <c r="F1652">
        <v>3675910</v>
      </c>
      <c r="G1652">
        <v>0</v>
      </c>
      <c r="H1652">
        <v>36759100</v>
      </c>
    </row>
    <row r="1653" spans="3:8" ht="13.5">
      <c r="C1653">
        <v>9013100377</v>
      </c>
      <c r="D1653">
        <v>2</v>
      </c>
      <c r="E1653">
        <v>23</v>
      </c>
      <c r="F1653">
        <v>53507</v>
      </c>
      <c r="G1653">
        <v>42050</v>
      </c>
      <c r="H1653">
        <v>577120</v>
      </c>
    </row>
    <row r="1654" spans="3:8" ht="13.5">
      <c r="C1654">
        <v>9013100378</v>
      </c>
      <c r="D1654">
        <v>1411</v>
      </c>
      <c r="E1654">
        <v>1977</v>
      </c>
      <c r="F1654">
        <v>1347884</v>
      </c>
      <c r="G1654">
        <v>0</v>
      </c>
      <c r="H1654">
        <v>13478840</v>
      </c>
    </row>
    <row r="1655" spans="3:8" ht="13.5">
      <c r="C1655">
        <v>9013100457</v>
      </c>
      <c r="D1655">
        <v>1</v>
      </c>
      <c r="E1655">
        <v>2</v>
      </c>
      <c r="F1655">
        <v>160</v>
      </c>
      <c r="G1655">
        <v>0</v>
      </c>
      <c r="H1655">
        <v>1600</v>
      </c>
    </row>
    <row r="1656" spans="3:8" ht="13.5">
      <c r="C1656">
        <v>9013100458</v>
      </c>
      <c r="D1656">
        <v>1033</v>
      </c>
      <c r="E1656">
        <v>1586</v>
      </c>
      <c r="F1656">
        <v>1229807</v>
      </c>
      <c r="G1656">
        <v>0</v>
      </c>
      <c r="H1656">
        <v>12298070</v>
      </c>
    </row>
    <row r="1657" spans="3:8" ht="13.5">
      <c r="C1657">
        <v>9013105247</v>
      </c>
      <c r="D1657">
        <v>4</v>
      </c>
      <c r="E1657">
        <v>35</v>
      </c>
      <c r="F1657">
        <v>96416</v>
      </c>
      <c r="G1657">
        <v>51104</v>
      </c>
      <c r="H1657">
        <v>1015264</v>
      </c>
    </row>
    <row r="1658" spans="3:8" ht="13.5">
      <c r="C1658">
        <v>9013105248</v>
      </c>
      <c r="D1658">
        <v>362</v>
      </c>
      <c r="E1658">
        <v>447</v>
      </c>
      <c r="F1658">
        <v>476613</v>
      </c>
      <c r="G1658">
        <v>0</v>
      </c>
      <c r="H1658">
        <v>4766130</v>
      </c>
    </row>
    <row r="1659" spans="3:8" ht="13.5">
      <c r="C1659">
        <v>9013105817</v>
      </c>
      <c r="D1659">
        <v>1</v>
      </c>
      <c r="E1659">
        <v>2</v>
      </c>
      <c r="F1659">
        <v>8622</v>
      </c>
      <c r="G1659">
        <v>2248</v>
      </c>
      <c r="H1659">
        <v>88468</v>
      </c>
    </row>
    <row r="1660" spans="3:8" ht="13.5">
      <c r="C1660">
        <v>9013105818</v>
      </c>
      <c r="D1660">
        <v>134</v>
      </c>
      <c r="E1660">
        <v>162</v>
      </c>
      <c r="F1660">
        <v>109705</v>
      </c>
      <c r="G1660">
        <v>0</v>
      </c>
      <c r="H1660">
        <v>1097050</v>
      </c>
    </row>
    <row r="1661" spans="3:8" ht="13.5">
      <c r="C1661">
        <v>9013106157</v>
      </c>
      <c r="D1661">
        <v>1</v>
      </c>
      <c r="E1661">
        <v>1</v>
      </c>
      <c r="F1661">
        <v>2617</v>
      </c>
      <c r="G1661">
        <v>1482</v>
      </c>
      <c r="H1661">
        <v>27652</v>
      </c>
    </row>
    <row r="1662" spans="3:8" ht="13.5">
      <c r="C1662">
        <v>9013106158</v>
      </c>
      <c r="D1662">
        <v>225</v>
      </c>
      <c r="E1662">
        <v>298</v>
      </c>
      <c r="F1662">
        <v>205451</v>
      </c>
      <c r="G1662">
        <v>0</v>
      </c>
      <c r="H1662">
        <v>2054510</v>
      </c>
    </row>
    <row r="1663" spans="3:8" ht="13.5">
      <c r="C1663">
        <v>9013106808</v>
      </c>
      <c r="D1663">
        <v>242</v>
      </c>
      <c r="E1663">
        <v>337</v>
      </c>
      <c r="F1663">
        <v>250586</v>
      </c>
      <c r="G1663">
        <v>0</v>
      </c>
      <c r="H1663">
        <v>2505860</v>
      </c>
    </row>
    <row r="1664" spans="3:8" ht="13.5">
      <c r="C1664">
        <v>9013107718</v>
      </c>
      <c r="D1664">
        <v>85</v>
      </c>
      <c r="E1664">
        <v>111</v>
      </c>
      <c r="F1664">
        <v>76108</v>
      </c>
      <c r="G1664">
        <v>0</v>
      </c>
      <c r="H1664">
        <v>761080</v>
      </c>
    </row>
    <row r="1665" spans="3:8" ht="13.5">
      <c r="C1665">
        <v>9013108217</v>
      </c>
      <c r="D1665">
        <v>3</v>
      </c>
      <c r="E1665">
        <v>55</v>
      </c>
      <c r="F1665">
        <v>100221</v>
      </c>
      <c r="G1665">
        <v>114924</v>
      </c>
      <c r="H1665">
        <v>1117134</v>
      </c>
    </row>
    <row r="1666" spans="3:8" ht="13.5">
      <c r="C1666">
        <v>9013108218</v>
      </c>
      <c r="D1666">
        <v>145</v>
      </c>
      <c r="E1666">
        <v>197</v>
      </c>
      <c r="F1666">
        <v>175208</v>
      </c>
      <c r="G1666">
        <v>0</v>
      </c>
      <c r="H1666">
        <v>1752080</v>
      </c>
    </row>
    <row r="1667" spans="3:8" ht="13.5">
      <c r="C1667">
        <v>9013108397</v>
      </c>
      <c r="D1667">
        <v>1</v>
      </c>
      <c r="E1667">
        <v>3</v>
      </c>
      <c r="F1667">
        <v>14609</v>
      </c>
      <c r="G1667">
        <v>2660</v>
      </c>
      <c r="H1667">
        <v>148750</v>
      </c>
    </row>
    <row r="1668" spans="3:8" ht="13.5">
      <c r="C1668">
        <v>9013108398</v>
      </c>
      <c r="D1668">
        <v>90</v>
      </c>
      <c r="E1668">
        <v>125</v>
      </c>
      <c r="F1668">
        <v>79886</v>
      </c>
      <c r="G1668">
        <v>0</v>
      </c>
      <c r="H1668">
        <v>798860</v>
      </c>
    </row>
    <row r="1669" spans="3:8" ht="13.5">
      <c r="C1669">
        <v>9013108478</v>
      </c>
      <c r="D1669">
        <v>87</v>
      </c>
      <c r="E1669">
        <v>112</v>
      </c>
      <c r="F1669">
        <v>79593</v>
      </c>
      <c r="G1669">
        <v>0</v>
      </c>
      <c r="H1669">
        <v>795930</v>
      </c>
    </row>
    <row r="1670" spans="3:8" ht="13.5">
      <c r="C1670">
        <v>9013108628</v>
      </c>
      <c r="D1670">
        <v>649</v>
      </c>
      <c r="E1670">
        <v>950</v>
      </c>
      <c r="F1670">
        <v>604278</v>
      </c>
      <c r="G1670">
        <v>0</v>
      </c>
      <c r="H1670">
        <v>6042780</v>
      </c>
    </row>
    <row r="1671" spans="3:8" ht="13.5">
      <c r="C1671">
        <v>9013108707</v>
      </c>
      <c r="D1671">
        <v>3</v>
      </c>
      <c r="E1671">
        <v>81</v>
      </c>
      <c r="F1671">
        <v>171045</v>
      </c>
      <c r="G1671">
        <v>99682</v>
      </c>
      <c r="H1671">
        <v>1810132</v>
      </c>
    </row>
    <row r="1672" spans="3:8" ht="13.5">
      <c r="C1672">
        <v>9013108708</v>
      </c>
      <c r="D1672">
        <v>516</v>
      </c>
      <c r="E1672">
        <v>646</v>
      </c>
      <c r="F1672">
        <v>419180</v>
      </c>
      <c r="G1672">
        <v>0</v>
      </c>
      <c r="H1672">
        <v>4191800</v>
      </c>
    </row>
    <row r="1673" spans="3:8" ht="13.5">
      <c r="C1673">
        <v>9013108887</v>
      </c>
      <c r="D1673">
        <v>2</v>
      </c>
      <c r="E1673">
        <v>32</v>
      </c>
      <c r="F1673">
        <v>44750</v>
      </c>
      <c r="G1673">
        <v>58880</v>
      </c>
      <c r="H1673">
        <v>506380</v>
      </c>
    </row>
    <row r="1674" spans="3:8" ht="13.5">
      <c r="C1674">
        <v>9013108888</v>
      </c>
      <c r="D1674">
        <v>380</v>
      </c>
      <c r="E1674">
        <v>555</v>
      </c>
      <c r="F1674">
        <v>434206</v>
      </c>
      <c r="G1674">
        <v>0</v>
      </c>
      <c r="H1674">
        <v>4342060</v>
      </c>
    </row>
    <row r="1675" spans="3:8" ht="13.5">
      <c r="C1675">
        <v>9013108968</v>
      </c>
      <c r="D1675">
        <v>379</v>
      </c>
      <c r="E1675">
        <v>518</v>
      </c>
      <c r="F1675">
        <v>396991</v>
      </c>
      <c r="G1675">
        <v>0</v>
      </c>
      <c r="H1675">
        <v>3969910</v>
      </c>
    </row>
    <row r="1676" spans="3:8" ht="13.5">
      <c r="C1676">
        <v>9013109047</v>
      </c>
      <c r="D1676">
        <v>2</v>
      </c>
      <c r="E1676">
        <v>62</v>
      </c>
      <c r="F1676">
        <v>68734</v>
      </c>
      <c r="G1676">
        <v>121812</v>
      </c>
      <c r="H1676">
        <v>809152</v>
      </c>
    </row>
    <row r="1677" spans="3:8" ht="13.5">
      <c r="C1677">
        <v>9013109048</v>
      </c>
      <c r="D1677">
        <v>652</v>
      </c>
      <c r="E1677">
        <v>908</v>
      </c>
      <c r="F1677">
        <v>670761</v>
      </c>
      <c r="G1677">
        <v>0</v>
      </c>
      <c r="H1677">
        <v>6707610</v>
      </c>
    </row>
    <row r="1678" spans="3:8" ht="13.5">
      <c r="C1678">
        <v>9013109127</v>
      </c>
      <c r="D1678">
        <v>1</v>
      </c>
      <c r="E1678">
        <v>31</v>
      </c>
      <c r="F1678">
        <v>98183</v>
      </c>
      <c r="G1678">
        <v>68138</v>
      </c>
      <c r="H1678">
        <v>1049968</v>
      </c>
    </row>
    <row r="1679" spans="3:8" ht="13.5">
      <c r="C1679">
        <v>9013109128</v>
      </c>
      <c r="D1679">
        <v>577</v>
      </c>
      <c r="E1679">
        <v>733</v>
      </c>
      <c r="F1679">
        <v>541500</v>
      </c>
      <c r="G1679">
        <v>0</v>
      </c>
      <c r="H1679">
        <v>5415000</v>
      </c>
    </row>
    <row r="1680" spans="3:8" ht="13.5">
      <c r="C1680">
        <v>9013109208</v>
      </c>
      <c r="D1680">
        <v>561</v>
      </c>
      <c r="E1680">
        <v>842</v>
      </c>
      <c r="F1680">
        <v>619987</v>
      </c>
      <c r="G1680">
        <v>0</v>
      </c>
      <c r="H1680">
        <v>6199870</v>
      </c>
    </row>
    <row r="1681" spans="3:8" ht="13.5">
      <c r="C1681">
        <v>9013199997</v>
      </c>
      <c r="D1681">
        <v>27</v>
      </c>
      <c r="E1681">
        <v>448</v>
      </c>
      <c r="F1681">
        <v>873032</v>
      </c>
      <c r="G1681">
        <v>795096</v>
      </c>
      <c r="H1681">
        <v>9525416</v>
      </c>
    </row>
    <row r="1682" spans="3:8" ht="13.5">
      <c r="C1682">
        <v>9013199998</v>
      </c>
      <c r="D1682">
        <v>16067</v>
      </c>
      <c r="E1682">
        <v>21970</v>
      </c>
      <c r="F1682">
        <v>16422970</v>
      </c>
      <c r="G1682">
        <v>0</v>
      </c>
      <c r="H1682">
        <v>164229700</v>
      </c>
    </row>
    <row r="1683" spans="3:8" ht="13.5">
      <c r="C1683">
        <v>9023100117</v>
      </c>
      <c r="D1683">
        <v>17</v>
      </c>
      <c r="E1683">
        <v>108</v>
      </c>
      <c r="F1683">
        <v>1282439</v>
      </c>
      <c r="G1683">
        <v>181658</v>
      </c>
      <c r="H1683">
        <v>13006048</v>
      </c>
    </row>
    <row r="1684" spans="3:8" ht="13.5">
      <c r="C1684">
        <v>9023100118</v>
      </c>
      <c r="D1684">
        <v>262</v>
      </c>
      <c r="E1684">
        <v>341</v>
      </c>
      <c r="F1684">
        <v>329692</v>
      </c>
      <c r="G1684">
        <v>0</v>
      </c>
      <c r="H1684">
        <v>3296920</v>
      </c>
    </row>
    <row r="1685" spans="3:8" ht="13.5">
      <c r="C1685">
        <v>9023100297</v>
      </c>
      <c r="D1685">
        <v>22</v>
      </c>
      <c r="E1685">
        <v>131</v>
      </c>
      <c r="F1685">
        <v>902840</v>
      </c>
      <c r="G1685">
        <v>218012</v>
      </c>
      <c r="H1685">
        <v>9246412</v>
      </c>
    </row>
    <row r="1686" spans="3:8" ht="13.5">
      <c r="C1686">
        <v>9023100298</v>
      </c>
      <c r="D1686">
        <v>287</v>
      </c>
      <c r="E1686">
        <v>414</v>
      </c>
      <c r="F1686">
        <v>352724</v>
      </c>
      <c r="G1686">
        <v>0</v>
      </c>
      <c r="H1686">
        <v>3527240</v>
      </c>
    </row>
    <row r="1687" spans="3:8" ht="13.5">
      <c r="C1687">
        <v>9023100377</v>
      </c>
      <c r="D1687">
        <v>12</v>
      </c>
      <c r="E1687">
        <v>92</v>
      </c>
      <c r="F1687">
        <v>386631</v>
      </c>
      <c r="G1687">
        <v>97070</v>
      </c>
      <c r="H1687">
        <v>3963380</v>
      </c>
    </row>
    <row r="1688" spans="3:8" ht="13.5">
      <c r="C1688">
        <v>9023100378</v>
      </c>
      <c r="D1688">
        <v>104</v>
      </c>
      <c r="E1688">
        <v>130</v>
      </c>
      <c r="F1688">
        <v>134136</v>
      </c>
      <c r="G1688">
        <v>0</v>
      </c>
      <c r="H1688">
        <v>1341360</v>
      </c>
    </row>
    <row r="1689" spans="3:8" ht="13.5">
      <c r="C1689">
        <v>9023100457</v>
      </c>
      <c r="D1689">
        <v>3</v>
      </c>
      <c r="E1689">
        <v>19</v>
      </c>
      <c r="F1689">
        <v>73692</v>
      </c>
      <c r="G1689">
        <v>32854</v>
      </c>
      <c r="H1689">
        <v>769774</v>
      </c>
    </row>
    <row r="1690" spans="3:8" ht="13.5">
      <c r="C1690">
        <v>9023100458</v>
      </c>
      <c r="D1690">
        <v>81</v>
      </c>
      <c r="E1690">
        <v>154</v>
      </c>
      <c r="F1690">
        <v>178271</v>
      </c>
      <c r="G1690">
        <v>0</v>
      </c>
      <c r="H1690">
        <v>1782710</v>
      </c>
    </row>
    <row r="1691" spans="3:8" ht="13.5">
      <c r="C1691">
        <v>9023105248</v>
      </c>
      <c r="D1691">
        <v>21</v>
      </c>
      <c r="E1691">
        <v>24</v>
      </c>
      <c r="F1691">
        <v>31134</v>
      </c>
      <c r="G1691">
        <v>0</v>
      </c>
      <c r="H1691">
        <v>311340</v>
      </c>
    </row>
    <row r="1692" spans="3:8" ht="13.5">
      <c r="C1692">
        <v>9023105818</v>
      </c>
      <c r="D1692">
        <v>11</v>
      </c>
      <c r="E1692">
        <v>11</v>
      </c>
      <c r="F1692">
        <v>8564</v>
      </c>
      <c r="G1692">
        <v>0</v>
      </c>
      <c r="H1692">
        <v>85640</v>
      </c>
    </row>
    <row r="1693" spans="3:8" ht="13.5">
      <c r="C1693">
        <v>9023106157</v>
      </c>
      <c r="D1693">
        <v>1</v>
      </c>
      <c r="E1693">
        <v>8</v>
      </c>
      <c r="F1693">
        <v>18756</v>
      </c>
      <c r="G1693">
        <v>17584</v>
      </c>
      <c r="H1693">
        <v>205144</v>
      </c>
    </row>
    <row r="1694" spans="3:8" ht="13.5">
      <c r="C1694">
        <v>9023106158</v>
      </c>
      <c r="D1694">
        <v>14</v>
      </c>
      <c r="E1694">
        <v>18</v>
      </c>
      <c r="F1694">
        <v>14241</v>
      </c>
      <c r="G1694">
        <v>0</v>
      </c>
      <c r="H1694">
        <v>142410</v>
      </c>
    </row>
    <row r="1695" spans="3:8" ht="13.5">
      <c r="C1695">
        <v>9023106807</v>
      </c>
      <c r="D1695">
        <v>1</v>
      </c>
      <c r="E1695">
        <v>2</v>
      </c>
      <c r="F1695">
        <v>16120</v>
      </c>
      <c r="G1695">
        <v>2248</v>
      </c>
      <c r="H1695">
        <v>163448</v>
      </c>
    </row>
    <row r="1696" spans="3:8" ht="13.5">
      <c r="C1696">
        <v>9023106808</v>
      </c>
      <c r="D1696">
        <v>12</v>
      </c>
      <c r="E1696">
        <v>13</v>
      </c>
      <c r="F1696">
        <v>8207</v>
      </c>
      <c r="G1696">
        <v>0</v>
      </c>
      <c r="H1696">
        <v>82070</v>
      </c>
    </row>
    <row r="1697" spans="3:8" ht="13.5">
      <c r="C1697">
        <v>9023107718</v>
      </c>
      <c r="D1697">
        <v>17</v>
      </c>
      <c r="E1697">
        <v>20</v>
      </c>
      <c r="F1697">
        <v>15482</v>
      </c>
      <c r="G1697">
        <v>0</v>
      </c>
      <c r="H1697">
        <v>154820</v>
      </c>
    </row>
    <row r="1698" spans="3:8" ht="13.5">
      <c r="C1698">
        <v>9023108217</v>
      </c>
      <c r="D1698">
        <v>1</v>
      </c>
      <c r="E1698">
        <v>3</v>
      </c>
      <c r="F1698">
        <v>125287</v>
      </c>
      <c r="G1698">
        <v>4296</v>
      </c>
      <c r="H1698">
        <v>1257166</v>
      </c>
    </row>
    <row r="1699" spans="3:8" ht="13.5">
      <c r="C1699">
        <v>9023108218</v>
      </c>
      <c r="D1699">
        <v>9</v>
      </c>
      <c r="E1699">
        <v>10</v>
      </c>
      <c r="F1699">
        <v>13703</v>
      </c>
      <c r="G1699">
        <v>0</v>
      </c>
      <c r="H1699">
        <v>137030</v>
      </c>
    </row>
    <row r="1700" spans="3:8" ht="13.5">
      <c r="C1700">
        <v>9023108397</v>
      </c>
      <c r="D1700">
        <v>4</v>
      </c>
      <c r="E1700">
        <v>14</v>
      </c>
      <c r="F1700">
        <v>219858</v>
      </c>
      <c r="G1700">
        <v>17886</v>
      </c>
      <c r="H1700">
        <v>2216466</v>
      </c>
    </row>
    <row r="1701" spans="3:8" ht="13.5">
      <c r="C1701">
        <v>9023108398</v>
      </c>
      <c r="D1701">
        <v>3</v>
      </c>
      <c r="E1701">
        <v>5</v>
      </c>
      <c r="F1701">
        <v>4407</v>
      </c>
      <c r="G1701">
        <v>0</v>
      </c>
      <c r="H1701">
        <v>44070</v>
      </c>
    </row>
    <row r="1702" spans="3:8" ht="13.5">
      <c r="C1702">
        <v>9023108478</v>
      </c>
      <c r="D1702">
        <v>4</v>
      </c>
      <c r="E1702">
        <v>4</v>
      </c>
      <c r="F1702">
        <v>3791</v>
      </c>
      <c r="G1702">
        <v>0</v>
      </c>
      <c r="H1702">
        <v>37910</v>
      </c>
    </row>
    <row r="1703" spans="3:8" ht="13.5">
      <c r="C1703">
        <v>9023108627</v>
      </c>
      <c r="D1703">
        <v>1</v>
      </c>
      <c r="E1703">
        <v>24</v>
      </c>
      <c r="F1703">
        <v>413656</v>
      </c>
      <c r="G1703">
        <v>45824</v>
      </c>
      <c r="H1703">
        <v>4182384</v>
      </c>
    </row>
    <row r="1704" spans="3:8" ht="13.5">
      <c r="C1704">
        <v>9023108628</v>
      </c>
      <c r="D1704">
        <v>39</v>
      </c>
      <c r="E1704">
        <v>47</v>
      </c>
      <c r="F1704">
        <v>49307</v>
      </c>
      <c r="G1704">
        <v>0</v>
      </c>
      <c r="H1704">
        <v>493070</v>
      </c>
    </row>
    <row r="1705" spans="3:8" ht="13.5">
      <c r="C1705">
        <v>9023108707</v>
      </c>
      <c r="D1705">
        <v>1</v>
      </c>
      <c r="E1705">
        <v>3</v>
      </c>
      <c r="F1705">
        <v>25415</v>
      </c>
      <c r="G1705">
        <v>3730</v>
      </c>
      <c r="H1705">
        <v>257880</v>
      </c>
    </row>
    <row r="1706" spans="3:8" ht="13.5">
      <c r="C1706">
        <v>9023108708</v>
      </c>
      <c r="D1706">
        <v>21</v>
      </c>
      <c r="E1706">
        <v>32</v>
      </c>
      <c r="F1706">
        <v>26068</v>
      </c>
      <c r="G1706">
        <v>0</v>
      </c>
      <c r="H1706">
        <v>260680</v>
      </c>
    </row>
    <row r="1707" spans="3:8" ht="13.5">
      <c r="C1707">
        <v>9023108887</v>
      </c>
      <c r="D1707">
        <v>1</v>
      </c>
      <c r="E1707">
        <v>3</v>
      </c>
      <c r="F1707">
        <v>18382</v>
      </c>
      <c r="G1707">
        <v>3580</v>
      </c>
      <c r="H1707">
        <v>187400</v>
      </c>
    </row>
    <row r="1708" spans="3:8" ht="13.5">
      <c r="C1708">
        <v>9023108888</v>
      </c>
      <c r="D1708">
        <v>30</v>
      </c>
      <c r="E1708">
        <v>43</v>
      </c>
      <c r="F1708">
        <v>33051</v>
      </c>
      <c r="G1708">
        <v>0</v>
      </c>
      <c r="H1708">
        <v>330510</v>
      </c>
    </row>
    <row r="1709" spans="3:8" ht="13.5">
      <c r="C1709">
        <v>9023108967</v>
      </c>
      <c r="D1709">
        <v>1</v>
      </c>
      <c r="E1709">
        <v>31</v>
      </c>
      <c r="F1709">
        <v>52653</v>
      </c>
      <c r="G1709">
        <v>70928</v>
      </c>
      <c r="H1709">
        <v>597458</v>
      </c>
    </row>
    <row r="1710" spans="3:8" ht="13.5">
      <c r="C1710">
        <v>9023108968</v>
      </c>
      <c r="D1710">
        <v>21</v>
      </c>
      <c r="E1710">
        <v>23</v>
      </c>
      <c r="F1710">
        <v>21960</v>
      </c>
      <c r="G1710">
        <v>0</v>
      </c>
      <c r="H1710">
        <v>219600</v>
      </c>
    </row>
    <row r="1711" spans="3:8" ht="13.5">
      <c r="C1711">
        <v>9023109047</v>
      </c>
      <c r="D1711">
        <v>3</v>
      </c>
      <c r="E1711">
        <v>14</v>
      </c>
      <c r="F1711">
        <v>223041</v>
      </c>
      <c r="G1711">
        <v>3200</v>
      </c>
      <c r="H1711">
        <v>2233610</v>
      </c>
    </row>
    <row r="1712" spans="3:8" ht="13.5">
      <c r="C1712">
        <v>9023109048</v>
      </c>
      <c r="D1712">
        <v>45</v>
      </c>
      <c r="E1712">
        <v>61</v>
      </c>
      <c r="F1712">
        <v>69155</v>
      </c>
      <c r="G1712">
        <v>0</v>
      </c>
      <c r="H1712">
        <v>691550</v>
      </c>
    </row>
    <row r="1713" spans="3:8" ht="13.5">
      <c r="C1713">
        <v>9023109128</v>
      </c>
      <c r="D1713">
        <v>30</v>
      </c>
      <c r="E1713">
        <v>37</v>
      </c>
      <c r="F1713">
        <v>36376</v>
      </c>
      <c r="G1713">
        <v>0</v>
      </c>
      <c r="H1713">
        <v>363760</v>
      </c>
    </row>
    <row r="1714" spans="3:8" ht="13.5">
      <c r="C1714">
        <v>9023109207</v>
      </c>
      <c r="D1714">
        <v>2</v>
      </c>
      <c r="E1714">
        <v>5</v>
      </c>
      <c r="F1714">
        <v>31166</v>
      </c>
      <c r="G1714">
        <v>6544</v>
      </c>
      <c r="H1714">
        <v>318204</v>
      </c>
    </row>
    <row r="1715" spans="3:8" ht="13.5">
      <c r="C1715">
        <v>9023109208</v>
      </c>
      <c r="D1715">
        <v>37</v>
      </c>
      <c r="E1715">
        <v>47</v>
      </c>
      <c r="F1715">
        <v>38556</v>
      </c>
      <c r="G1715">
        <v>0</v>
      </c>
      <c r="H1715">
        <v>385560</v>
      </c>
    </row>
    <row r="1716" spans="3:8" ht="13.5">
      <c r="C1716">
        <v>9023199997</v>
      </c>
      <c r="D1716">
        <v>70</v>
      </c>
      <c r="E1716">
        <v>457</v>
      </c>
      <c r="F1716">
        <v>3789936</v>
      </c>
      <c r="G1716">
        <v>705414</v>
      </c>
      <c r="H1716">
        <v>38604774</v>
      </c>
    </row>
    <row r="1717" spans="3:8" ht="13.5">
      <c r="C1717">
        <v>9023199998</v>
      </c>
      <c r="D1717">
        <v>1048</v>
      </c>
      <c r="E1717">
        <v>1434</v>
      </c>
      <c r="F1717">
        <v>1368825</v>
      </c>
      <c r="G1717">
        <v>0</v>
      </c>
      <c r="H1717">
        <v>13688250</v>
      </c>
    </row>
    <row r="1718" spans="3:8" ht="13.5">
      <c r="C1718">
        <v>9033100117</v>
      </c>
      <c r="D1718">
        <v>25</v>
      </c>
      <c r="E1718">
        <v>257</v>
      </c>
      <c r="F1718">
        <v>2027587</v>
      </c>
      <c r="G1718">
        <v>492062</v>
      </c>
      <c r="H1718">
        <v>20767932</v>
      </c>
    </row>
    <row r="1719" spans="3:8" ht="13.5">
      <c r="C1719">
        <v>9033100118</v>
      </c>
      <c r="D1719">
        <v>341</v>
      </c>
      <c r="E1719">
        <v>507</v>
      </c>
      <c r="F1719">
        <v>556418</v>
      </c>
      <c r="G1719">
        <v>0</v>
      </c>
      <c r="H1719">
        <v>5564180</v>
      </c>
    </row>
    <row r="1720" spans="3:8" ht="13.5">
      <c r="C1720">
        <v>9033100297</v>
      </c>
      <c r="D1720">
        <v>12</v>
      </c>
      <c r="E1720">
        <v>73</v>
      </c>
      <c r="F1720">
        <v>776143</v>
      </c>
      <c r="G1720">
        <v>131212</v>
      </c>
      <c r="H1720">
        <v>7892642</v>
      </c>
    </row>
    <row r="1721" spans="3:8" ht="13.5">
      <c r="C1721">
        <v>9033100298</v>
      </c>
      <c r="D1721">
        <v>319</v>
      </c>
      <c r="E1721">
        <v>473</v>
      </c>
      <c r="F1721">
        <v>475066</v>
      </c>
      <c r="G1721">
        <v>0</v>
      </c>
      <c r="H1721">
        <v>4750660</v>
      </c>
    </row>
    <row r="1722" spans="3:8" ht="13.5">
      <c r="C1722">
        <v>9033100377</v>
      </c>
      <c r="D1722">
        <v>8</v>
      </c>
      <c r="E1722">
        <v>92</v>
      </c>
      <c r="F1722">
        <v>580618</v>
      </c>
      <c r="G1722">
        <v>117374</v>
      </c>
      <c r="H1722">
        <v>5923554</v>
      </c>
    </row>
    <row r="1723" spans="3:8" ht="13.5">
      <c r="C1723">
        <v>9033100378</v>
      </c>
      <c r="D1723">
        <v>108</v>
      </c>
      <c r="E1723">
        <v>158</v>
      </c>
      <c r="F1723">
        <v>211079</v>
      </c>
      <c r="G1723">
        <v>0</v>
      </c>
      <c r="H1723">
        <v>2110790</v>
      </c>
    </row>
    <row r="1724" spans="3:8" ht="13.5">
      <c r="C1724">
        <v>9033100457</v>
      </c>
      <c r="D1724">
        <v>10</v>
      </c>
      <c r="E1724">
        <v>97</v>
      </c>
      <c r="F1724">
        <v>667836</v>
      </c>
      <c r="G1724">
        <v>191702</v>
      </c>
      <c r="H1724">
        <v>6870062</v>
      </c>
    </row>
    <row r="1725" spans="3:8" ht="13.5">
      <c r="C1725">
        <v>9033100458</v>
      </c>
      <c r="D1725">
        <v>82</v>
      </c>
      <c r="E1725">
        <v>144</v>
      </c>
      <c r="F1725">
        <v>141063</v>
      </c>
      <c r="G1725">
        <v>0</v>
      </c>
      <c r="H1725">
        <v>1410630</v>
      </c>
    </row>
    <row r="1726" spans="3:8" ht="13.5">
      <c r="C1726">
        <v>9033105247</v>
      </c>
      <c r="D1726">
        <v>5</v>
      </c>
      <c r="E1726">
        <v>84</v>
      </c>
      <c r="F1726">
        <v>453150</v>
      </c>
      <c r="G1726">
        <v>98892</v>
      </c>
      <c r="H1726">
        <v>4630392</v>
      </c>
    </row>
    <row r="1727" spans="3:8" ht="13.5">
      <c r="C1727">
        <v>9033105248</v>
      </c>
      <c r="D1727">
        <v>24</v>
      </c>
      <c r="E1727">
        <v>45</v>
      </c>
      <c r="F1727">
        <v>55627</v>
      </c>
      <c r="G1727">
        <v>0</v>
      </c>
      <c r="H1727">
        <v>556270</v>
      </c>
    </row>
    <row r="1728" spans="3:8" ht="13.5">
      <c r="C1728">
        <v>9033105818</v>
      </c>
      <c r="D1728">
        <v>9</v>
      </c>
      <c r="E1728">
        <v>16</v>
      </c>
      <c r="F1728">
        <v>12317</v>
      </c>
      <c r="G1728">
        <v>0</v>
      </c>
      <c r="H1728">
        <v>123170</v>
      </c>
    </row>
    <row r="1729" spans="3:8" ht="13.5">
      <c r="C1729">
        <v>9033106157</v>
      </c>
      <c r="D1729">
        <v>1</v>
      </c>
      <c r="E1729">
        <v>20</v>
      </c>
      <c r="F1729">
        <v>288534</v>
      </c>
      <c r="G1729">
        <v>41528</v>
      </c>
      <c r="H1729">
        <v>2926868</v>
      </c>
    </row>
    <row r="1730" spans="3:8" ht="13.5">
      <c r="C1730">
        <v>9033106158</v>
      </c>
      <c r="D1730">
        <v>20</v>
      </c>
      <c r="E1730">
        <v>28</v>
      </c>
      <c r="F1730">
        <v>20684</v>
      </c>
      <c r="G1730">
        <v>0</v>
      </c>
      <c r="H1730">
        <v>206840</v>
      </c>
    </row>
    <row r="1731" spans="3:8" ht="13.5">
      <c r="C1731">
        <v>9033106807</v>
      </c>
      <c r="D1731">
        <v>3</v>
      </c>
      <c r="E1731">
        <v>59</v>
      </c>
      <c r="F1731">
        <v>264607</v>
      </c>
      <c r="G1731">
        <v>125418</v>
      </c>
      <c r="H1731">
        <v>2771488</v>
      </c>
    </row>
    <row r="1732" spans="3:8" ht="13.5">
      <c r="C1732">
        <v>9033106808</v>
      </c>
      <c r="D1732">
        <v>17</v>
      </c>
      <c r="E1732">
        <v>24</v>
      </c>
      <c r="F1732">
        <v>28093</v>
      </c>
      <c r="G1732">
        <v>0</v>
      </c>
      <c r="H1732">
        <v>280930</v>
      </c>
    </row>
    <row r="1733" spans="3:8" ht="13.5">
      <c r="C1733">
        <v>9033107718</v>
      </c>
      <c r="D1733">
        <v>7</v>
      </c>
      <c r="E1733">
        <v>9</v>
      </c>
      <c r="F1733">
        <v>7645</v>
      </c>
      <c r="G1733">
        <v>0</v>
      </c>
      <c r="H1733">
        <v>76450</v>
      </c>
    </row>
    <row r="1734" spans="3:8" ht="13.5">
      <c r="C1734">
        <v>9033108218</v>
      </c>
      <c r="D1734">
        <v>15</v>
      </c>
      <c r="E1734">
        <v>31</v>
      </c>
      <c r="F1734">
        <v>53242</v>
      </c>
      <c r="G1734">
        <v>0</v>
      </c>
      <c r="H1734">
        <v>532420</v>
      </c>
    </row>
    <row r="1735" spans="3:8" ht="13.5">
      <c r="C1735">
        <v>9033108397</v>
      </c>
      <c r="D1735">
        <v>1</v>
      </c>
      <c r="E1735">
        <v>6</v>
      </c>
      <c r="F1735">
        <v>41838</v>
      </c>
      <c r="G1735">
        <v>9260</v>
      </c>
      <c r="H1735">
        <v>427640</v>
      </c>
    </row>
    <row r="1736" spans="3:8" ht="13.5">
      <c r="C1736">
        <v>9033108398</v>
      </c>
      <c r="D1736">
        <v>13</v>
      </c>
      <c r="E1736">
        <v>15</v>
      </c>
      <c r="F1736">
        <v>12257</v>
      </c>
      <c r="G1736">
        <v>0</v>
      </c>
      <c r="H1736">
        <v>122570</v>
      </c>
    </row>
    <row r="1737" spans="3:8" ht="13.5">
      <c r="C1737">
        <v>9033108478</v>
      </c>
      <c r="D1737">
        <v>11</v>
      </c>
      <c r="E1737">
        <v>13</v>
      </c>
      <c r="F1737">
        <v>11344</v>
      </c>
      <c r="G1737">
        <v>0</v>
      </c>
      <c r="H1737">
        <v>113440</v>
      </c>
    </row>
    <row r="1738" spans="3:8" ht="13.5">
      <c r="C1738">
        <v>9033108627</v>
      </c>
      <c r="D1738">
        <v>1</v>
      </c>
      <c r="E1738">
        <v>12</v>
      </c>
      <c r="F1738">
        <v>190198</v>
      </c>
      <c r="G1738">
        <v>21760</v>
      </c>
      <c r="H1738">
        <v>1923740</v>
      </c>
    </row>
    <row r="1739" spans="3:8" ht="13.5">
      <c r="C1739">
        <v>9033108628</v>
      </c>
      <c r="D1739">
        <v>56</v>
      </c>
      <c r="E1739">
        <v>72</v>
      </c>
      <c r="F1739">
        <v>71308</v>
      </c>
      <c r="G1739">
        <v>0</v>
      </c>
      <c r="H1739">
        <v>713080</v>
      </c>
    </row>
    <row r="1740" spans="3:8" ht="13.5">
      <c r="C1740">
        <v>9033108707</v>
      </c>
      <c r="D1740">
        <v>4</v>
      </c>
      <c r="E1740">
        <v>14</v>
      </c>
      <c r="F1740">
        <v>292169</v>
      </c>
      <c r="G1740">
        <v>19266</v>
      </c>
      <c r="H1740">
        <v>2940956</v>
      </c>
    </row>
    <row r="1741" spans="3:8" ht="13.5">
      <c r="C1741">
        <v>9033108708</v>
      </c>
      <c r="D1741">
        <v>39</v>
      </c>
      <c r="E1741">
        <v>52</v>
      </c>
      <c r="F1741">
        <v>64162</v>
      </c>
      <c r="G1741">
        <v>0</v>
      </c>
      <c r="H1741">
        <v>641620</v>
      </c>
    </row>
    <row r="1742" spans="3:8" ht="13.5">
      <c r="C1742">
        <v>9033108887</v>
      </c>
      <c r="D1742">
        <v>1</v>
      </c>
      <c r="E1742">
        <v>5</v>
      </c>
      <c r="F1742">
        <v>21613</v>
      </c>
      <c r="G1742">
        <v>9558</v>
      </c>
      <c r="H1742">
        <v>225688</v>
      </c>
    </row>
    <row r="1743" spans="3:8" ht="13.5">
      <c r="C1743">
        <v>9033108888</v>
      </c>
      <c r="D1743">
        <v>23</v>
      </c>
      <c r="E1743">
        <v>36</v>
      </c>
      <c r="F1743">
        <v>33152</v>
      </c>
      <c r="G1743">
        <v>0</v>
      </c>
      <c r="H1743">
        <v>331520</v>
      </c>
    </row>
    <row r="1744" spans="3:8" ht="13.5">
      <c r="C1744">
        <v>9033108968</v>
      </c>
      <c r="D1744">
        <v>27</v>
      </c>
      <c r="E1744">
        <v>34</v>
      </c>
      <c r="F1744">
        <v>41873</v>
      </c>
      <c r="G1744">
        <v>0</v>
      </c>
      <c r="H1744">
        <v>418730</v>
      </c>
    </row>
    <row r="1745" spans="3:8" ht="13.5">
      <c r="C1745">
        <v>9033109047</v>
      </c>
      <c r="D1745">
        <v>1</v>
      </c>
      <c r="E1745">
        <v>14</v>
      </c>
      <c r="F1745">
        <v>36687</v>
      </c>
      <c r="G1745">
        <v>28574</v>
      </c>
      <c r="H1745">
        <v>395444</v>
      </c>
    </row>
    <row r="1746" spans="3:8" ht="13.5">
      <c r="C1746">
        <v>9033109048</v>
      </c>
      <c r="D1746">
        <v>53</v>
      </c>
      <c r="E1746">
        <v>66</v>
      </c>
      <c r="F1746">
        <v>54213</v>
      </c>
      <c r="G1746">
        <v>0</v>
      </c>
      <c r="H1746">
        <v>542130</v>
      </c>
    </row>
    <row r="1747" spans="3:8" ht="13.5">
      <c r="C1747">
        <v>9033109127</v>
      </c>
      <c r="D1747">
        <v>3</v>
      </c>
      <c r="E1747">
        <v>53</v>
      </c>
      <c r="F1747">
        <v>238639</v>
      </c>
      <c r="G1747">
        <v>103104</v>
      </c>
      <c r="H1747">
        <v>2489494</v>
      </c>
    </row>
    <row r="1748" spans="3:8" ht="13.5">
      <c r="C1748">
        <v>9033109128</v>
      </c>
      <c r="D1748">
        <v>30</v>
      </c>
      <c r="E1748">
        <v>35</v>
      </c>
      <c r="F1748">
        <v>54585</v>
      </c>
      <c r="G1748">
        <v>0</v>
      </c>
      <c r="H1748">
        <v>545850</v>
      </c>
    </row>
    <row r="1749" spans="3:8" ht="13.5">
      <c r="C1749">
        <v>9033109207</v>
      </c>
      <c r="D1749">
        <v>3</v>
      </c>
      <c r="E1749">
        <v>48</v>
      </c>
      <c r="F1749">
        <v>810505</v>
      </c>
      <c r="G1749">
        <v>98940</v>
      </c>
      <c r="H1749">
        <v>8203990</v>
      </c>
    </row>
    <row r="1750" spans="3:8" ht="13.5">
      <c r="C1750">
        <v>9033109208</v>
      </c>
      <c r="D1750">
        <v>45</v>
      </c>
      <c r="E1750">
        <v>68</v>
      </c>
      <c r="F1750">
        <v>53345</v>
      </c>
      <c r="G1750">
        <v>0</v>
      </c>
      <c r="H1750">
        <v>533450</v>
      </c>
    </row>
    <row r="1751" spans="3:8" ht="13.5">
      <c r="C1751">
        <v>9033199997</v>
      </c>
      <c r="D1751">
        <v>78</v>
      </c>
      <c r="E1751">
        <v>834</v>
      </c>
      <c r="F1751">
        <v>6690124</v>
      </c>
      <c r="G1751">
        <v>1488650</v>
      </c>
      <c r="H1751">
        <v>68389890</v>
      </c>
    </row>
    <row r="1752" spans="3:8" ht="13.5">
      <c r="C1752">
        <v>9033199998</v>
      </c>
      <c r="D1752">
        <v>1239</v>
      </c>
      <c r="E1752">
        <v>1826</v>
      </c>
      <c r="F1752">
        <v>1957473</v>
      </c>
      <c r="G1752">
        <v>0</v>
      </c>
      <c r="H1752">
        <v>19574730</v>
      </c>
    </row>
    <row r="1753" spans="3:8" ht="13.5">
      <c r="C1753">
        <v>9043100117</v>
      </c>
      <c r="D1753">
        <v>4</v>
      </c>
      <c r="E1753">
        <v>93</v>
      </c>
      <c r="F1753">
        <v>428505</v>
      </c>
      <c r="G1753">
        <v>150042</v>
      </c>
      <c r="H1753">
        <v>4435092</v>
      </c>
    </row>
    <row r="1754" spans="3:8" ht="13.5">
      <c r="C1754">
        <v>9043100118</v>
      </c>
      <c r="D1754">
        <v>17</v>
      </c>
      <c r="E1754">
        <v>43</v>
      </c>
      <c r="F1754">
        <v>57274</v>
      </c>
      <c r="G1754">
        <v>0</v>
      </c>
      <c r="H1754">
        <v>572740</v>
      </c>
    </row>
    <row r="1755" spans="3:8" ht="13.5">
      <c r="C1755">
        <v>9043100297</v>
      </c>
      <c r="D1755">
        <v>5</v>
      </c>
      <c r="E1755">
        <v>109</v>
      </c>
      <c r="F1755">
        <v>508072</v>
      </c>
      <c r="G1755">
        <v>223052</v>
      </c>
      <c r="H1755">
        <v>5303772</v>
      </c>
    </row>
    <row r="1756" spans="3:8" ht="13.5">
      <c r="C1756">
        <v>9043100298</v>
      </c>
      <c r="D1756">
        <v>25</v>
      </c>
      <c r="E1756">
        <v>33</v>
      </c>
      <c r="F1756">
        <v>41121</v>
      </c>
      <c r="G1756">
        <v>0</v>
      </c>
      <c r="H1756">
        <v>411210</v>
      </c>
    </row>
    <row r="1757" spans="3:8" ht="13.5">
      <c r="C1757">
        <v>9043100377</v>
      </c>
      <c r="D1757">
        <v>1</v>
      </c>
      <c r="E1757">
        <v>9</v>
      </c>
      <c r="F1757">
        <v>34279</v>
      </c>
      <c r="G1757">
        <v>14530</v>
      </c>
      <c r="H1757">
        <v>357320</v>
      </c>
    </row>
    <row r="1758" spans="3:8" ht="13.5">
      <c r="C1758">
        <v>9043100378</v>
      </c>
      <c r="D1758">
        <v>2</v>
      </c>
      <c r="E1758">
        <v>4</v>
      </c>
      <c r="F1758">
        <v>1380</v>
      </c>
      <c r="G1758">
        <v>0</v>
      </c>
      <c r="H1758">
        <v>13800</v>
      </c>
    </row>
    <row r="1759" spans="3:8" ht="13.5">
      <c r="C1759">
        <v>9043100457</v>
      </c>
      <c r="D1759">
        <v>1</v>
      </c>
      <c r="E1759">
        <v>31</v>
      </c>
      <c r="F1759">
        <v>120465</v>
      </c>
      <c r="G1759">
        <v>60374</v>
      </c>
      <c r="H1759">
        <v>1265024</v>
      </c>
    </row>
    <row r="1760" spans="3:8" ht="13.5">
      <c r="C1760">
        <v>9043100458</v>
      </c>
      <c r="D1760">
        <v>8</v>
      </c>
      <c r="E1760">
        <v>8</v>
      </c>
      <c r="F1760">
        <v>9619</v>
      </c>
      <c r="G1760">
        <v>0</v>
      </c>
      <c r="H1760">
        <v>96190</v>
      </c>
    </row>
    <row r="1761" spans="3:8" ht="13.5">
      <c r="C1761">
        <v>9043105248</v>
      </c>
      <c r="D1761">
        <v>1</v>
      </c>
      <c r="E1761">
        <v>1</v>
      </c>
      <c r="F1761">
        <v>4015</v>
      </c>
      <c r="G1761">
        <v>0</v>
      </c>
      <c r="H1761">
        <v>40150</v>
      </c>
    </row>
    <row r="1762" spans="3:8" ht="13.5">
      <c r="C1762">
        <v>9043107718</v>
      </c>
      <c r="D1762">
        <v>2</v>
      </c>
      <c r="E1762">
        <v>3</v>
      </c>
      <c r="F1762">
        <v>1385</v>
      </c>
      <c r="G1762">
        <v>0</v>
      </c>
      <c r="H1762">
        <v>13850</v>
      </c>
    </row>
    <row r="1763" spans="3:8" ht="13.5">
      <c r="C1763">
        <v>9043108218</v>
      </c>
      <c r="D1763">
        <v>1</v>
      </c>
      <c r="E1763">
        <v>1</v>
      </c>
      <c r="F1763">
        <v>1539</v>
      </c>
      <c r="G1763">
        <v>0</v>
      </c>
      <c r="H1763">
        <v>15390</v>
      </c>
    </row>
    <row r="1764" spans="3:8" ht="13.5">
      <c r="C1764">
        <v>9043108627</v>
      </c>
      <c r="D1764">
        <v>5</v>
      </c>
      <c r="E1764">
        <v>84</v>
      </c>
      <c r="F1764">
        <v>181034</v>
      </c>
      <c r="G1764">
        <v>133560</v>
      </c>
      <c r="H1764">
        <v>1943900</v>
      </c>
    </row>
    <row r="1765" spans="3:8" ht="13.5">
      <c r="C1765">
        <v>9043108628</v>
      </c>
      <c r="D1765">
        <v>1</v>
      </c>
      <c r="E1765">
        <v>4</v>
      </c>
      <c r="F1765">
        <v>8284</v>
      </c>
      <c r="G1765">
        <v>0</v>
      </c>
      <c r="H1765">
        <v>82840</v>
      </c>
    </row>
    <row r="1766" spans="3:8" ht="13.5">
      <c r="C1766">
        <v>9043108708</v>
      </c>
      <c r="D1766">
        <v>3</v>
      </c>
      <c r="E1766">
        <v>7</v>
      </c>
      <c r="F1766">
        <v>5899</v>
      </c>
      <c r="G1766">
        <v>0</v>
      </c>
      <c r="H1766">
        <v>58990</v>
      </c>
    </row>
    <row r="1767" spans="3:8" ht="13.5">
      <c r="C1767">
        <v>9043108888</v>
      </c>
      <c r="D1767">
        <v>4</v>
      </c>
      <c r="E1767">
        <v>6</v>
      </c>
      <c r="F1767">
        <v>6773</v>
      </c>
      <c r="G1767">
        <v>0</v>
      </c>
      <c r="H1767">
        <v>67730</v>
      </c>
    </row>
    <row r="1768" spans="3:8" ht="13.5">
      <c r="C1768">
        <v>9043108968</v>
      </c>
      <c r="D1768">
        <v>6</v>
      </c>
      <c r="E1768">
        <v>8</v>
      </c>
      <c r="F1768">
        <v>4930</v>
      </c>
      <c r="G1768">
        <v>0</v>
      </c>
      <c r="H1768">
        <v>49300</v>
      </c>
    </row>
    <row r="1769" spans="3:8" ht="13.5">
      <c r="C1769">
        <v>9043109047</v>
      </c>
      <c r="D1769">
        <v>1</v>
      </c>
      <c r="E1769">
        <v>31</v>
      </c>
      <c r="F1769">
        <v>25451</v>
      </c>
      <c r="G1769">
        <v>70928</v>
      </c>
      <c r="H1769">
        <v>325438</v>
      </c>
    </row>
    <row r="1770" spans="3:8" ht="13.5">
      <c r="C1770">
        <v>9043109048</v>
      </c>
      <c r="D1770">
        <v>6</v>
      </c>
      <c r="E1770">
        <v>11</v>
      </c>
      <c r="F1770">
        <v>15170</v>
      </c>
      <c r="G1770">
        <v>0</v>
      </c>
      <c r="H1770">
        <v>151700</v>
      </c>
    </row>
    <row r="1771" spans="3:8" ht="13.5">
      <c r="C1771">
        <v>9043109127</v>
      </c>
      <c r="D1771">
        <v>1</v>
      </c>
      <c r="E1771">
        <v>2</v>
      </c>
      <c r="F1771">
        <v>177161</v>
      </c>
      <c r="G1771">
        <v>0</v>
      </c>
      <c r="H1771">
        <v>1771610</v>
      </c>
    </row>
    <row r="1772" spans="3:8" ht="13.5">
      <c r="C1772">
        <v>9043109128</v>
      </c>
      <c r="D1772">
        <v>1</v>
      </c>
      <c r="E1772">
        <v>1</v>
      </c>
      <c r="F1772">
        <v>2937</v>
      </c>
      <c r="G1772">
        <v>0</v>
      </c>
      <c r="H1772">
        <v>29370</v>
      </c>
    </row>
    <row r="1773" spans="3:8" ht="13.5">
      <c r="C1773">
        <v>9043109207</v>
      </c>
      <c r="D1773">
        <v>1</v>
      </c>
      <c r="E1773">
        <v>26</v>
      </c>
      <c r="F1773">
        <v>400752</v>
      </c>
      <c r="G1773">
        <v>23000</v>
      </c>
      <c r="H1773">
        <v>4030520</v>
      </c>
    </row>
    <row r="1774" spans="3:8" ht="13.5">
      <c r="C1774">
        <v>9043109208</v>
      </c>
      <c r="D1774">
        <v>2</v>
      </c>
      <c r="E1774">
        <v>2</v>
      </c>
      <c r="F1774">
        <v>669</v>
      </c>
      <c r="G1774">
        <v>0</v>
      </c>
      <c r="H1774">
        <v>6690</v>
      </c>
    </row>
    <row r="1775" spans="3:8" ht="13.5">
      <c r="C1775">
        <v>9043199997</v>
      </c>
      <c r="D1775">
        <v>19</v>
      </c>
      <c r="E1775">
        <v>385</v>
      </c>
      <c r="F1775">
        <v>1875719</v>
      </c>
      <c r="G1775">
        <v>675486</v>
      </c>
      <c r="H1775">
        <v>19432676</v>
      </c>
    </row>
    <row r="1776" spans="3:8" ht="13.5">
      <c r="C1776">
        <v>9043199998</v>
      </c>
      <c r="D1776">
        <v>79</v>
      </c>
      <c r="E1776">
        <v>132</v>
      </c>
      <c r="F1776">
        <v>160995</v>
      </c>
      <c r="G1776">
        <v>0</v>
      </c>
      <c r="H1776">
        <v>1609950</v>
      </c>
    </row>
    <row r="1777" spans="3:8" ht="13.5">
      <c r="C1777">
        <v>9053100117</v>
      </c>
      <c r="D1777">
        <v>26</v>
      </c>
      <c r="E1777">
        <v>597</v>
      </c>
      <c r="F1777">
        <v>1624326</v>
      </c>
      <c r="G1777">
        <v>1155210</v>
      </c>
      <c r="H1777">
        <v>17398470</v>
      </c>
    </row>
    <row r="1778" spans="3:8" ht="13.5">
      <c r="C1778">
        <v>9053100118</v>
      </c>
      <c r="D1778">
        <v>77</v>
      </c>
      <c r="E1778">
        <v>120</v>
      </c>
      <c r="F1778">
        <v>163151</v>
      </c>
      <c r="G1778">
        <v>0</v>
      </c>
      <c r="H1778">
        <v>1631510</v>
      </c>
    </row>
    <row r="1779" spans="3:8" ht="13.5">
      <c r="C1779">
        <v>9053100297</v>
      </c>
      <c r="D1779">
        <v>20</v>
      </c>
      <c r="E1779">
        <v>466</v>
      </c>
      <c r="F1779">
        <v>1575909</v>
      </c>
      <c r="G1779">
        <v>763776</v>
      </c>
      <c r="H1779">
        <v>16522866</v>
      </c>
    </row>
    <row r="1780" spans="3:8" ht="13.5">
      <c r="C1780">
        <v>9053100298</v>
      </c>
      <c r="D1780">
        <v>88</v>
      </c>
      <c r="E1780">
        <v>134</v>
      </c>
      <c r="F1780">
        <v>154621</v>
      </c>
      <c r="G1780">
        <v>0</v>
      </c>
      <c r="H1780">
        <v>1546210</v>
      </c>
    </row>
    <row r="1781" spans="3:8" ht="13.5">
      <c r="C1781">
        <v>9053100377</v>
      </c>
      <c r="D1781">
        <v>4</v>
      </c>
      <c r="E1781">
        <v>109</v>
      </c>
      <c r="F1781">
        <v>311269</v>
      </c>
      <c r="G1781">
        <v>213912</v>
      </c>
      <c r="H1781">
        <v>3326602</v>
      </c>
    </row>
    <row r="1782" spans="3:8" ht="13.5">
      <c r="C1782">
        <v>9053100378</v>
      </c>
      <c r="D1782">
        <v>30</v>
      </c>
      <c r="E1782">
        <v>47</v>
      </c>
      <c r="F1782">
        <v>58157</v>
      </c>
      <c r="G1782">
        <v>0</v>
      </c>
      <c r="H1782">
        <v>581570</v>
      </c>
    </row>
    <row r="1783" spans="3:8" ht="13.5">
      <c r="C1783">
        <v>9053100457</v>
      </c>
      <c r="D1783">
        <v>1</v>
      </c>
      <c r="E1783">
        <v>8</v>
      </c>
      <c r="F1783">
        <v>18839</v>
      </c>
      <c r="G1783">
        <v>15372</v>
      </c>
      <c r="H1783">
        <v>203762</v>
      </c>
    </row>
    <row r="1784" spans="3:8" ht="13.5">
      <c r="C1784">
        <v>9053100458</v>
      </c>
      <c r="D1784">
        <v>20</v>
      </c>
      <c r="E1784">
        <v>28</v>
      </c>
      <c r="F1784">
        <v>41303</v>
      </c>
      <c r="G1784">
        <v>0</v>
      </c>
      <c r="H1784">
        <v>413030</v>
      </c>
    </row>
    <row r="1785" spans="3:8" ht="13.5">
      <c r="C1785">
        <v>9053105247</v>
      </c>
      <c r="D1785">
        <v>1</v>
      </c>
      <c r="E1785">
        <v>14</v>
      </c>
      <c r="F1785">
        <v>23353</v>
      </c>
      <c r="G1785">
        <v>26240</v>
      </c>
      <c r="H1785">
        <v>259770</v>
      </c>
    </row>
    <row r="1786" spans="3:8" ht="13.5">
      <c r="C1786">
        <v>9053105248</v>
      </c>
      <c r="D1786">
        <v>6</v>
      </c>
      <c r="E1786">
        <v>13</v>
      </c>
      <c r="F1786">
        <v>89096</v>
      </c>
      <c r="G1786">
        <v>0</v>
      </c>
      <c r="H1786">
        <v>890960</v>
      </c>
    </row>
    <row r="1787" spans="3:8" ht="13.5">
      <c r="C1787">
        <v>9053105818</v>
      </c>
      <c r="D1787">
        <v>1</v>
      </c>
      <c r="E1787">
        <v>3</v>
      </c>
      <c r="F1787">
        <v>136</v>
      </c>
      <c r="G1787">
        <v>0</v>
      </c>
      <c r="H1787">
        <v>1360</v>
      </c>
    </row>
    <row r="1788" spans="3:8" ht="13.5">
      <c r="C1788">
        <v>9053106157</v>
      </c>
      <c r="D1788">
        <v>1</v>
      </c>
      <c r="E1788">
        <v>31</v>
      </c>
      <c r="F1788">
        <v>47337</v>
      </c>
      <c r="G1788">
        <v>66588</v>
      </c>
      <c r="H1788">
        <v>539958</v>
      </c>
    </row>
    <row r="1789" spans="3:8" ht="13.5">
      <c r="C1789">
        <v>9053106158</v>
      </c>
      <c r="D1789">
        <v>6</v>
      </c>
      <c r="E1789">
        <v>21</v>
      </c>
      <c r="F1789">
        <v>8541</v>
      </c>
      <c r="G1789">
        <v>0</v>
      </c>
      <c r="H1789">
        <v>85410</v>
      </c>
    </row>
    <row r="1790" spans="3:8" ht="13.5">
      <c r="C1790">
        <v>9053106807</v>
      </c>
      <c r="D1790">
        <v>2</v>
      </c>
      <c r="E1790">
        <v>62</v>
      </c>
      <c r="F1790">
        <v>134279</v>
      </c>
      <c r="G1790">
        <v>124930</v>
      </c>
      <c r="H1790">
        <v>1467720</v>
      </c>
    </row>
    <row r="1791" spans="3:8" ht="13.5">
      <c r="C1791">
        <v>9053106808</v>
      </c>
      <c r="D1791">
        <v>2</v>
      </c>
      <c r="E1791">
        <v>2</v>
      </c>
      <c r="F1791">
        <v>327</v>
      </c>
      <c r="G1791">
        <v>0</v>
      </c>
      <c r="H1791">
        <v>3270</v>
      </c>
    </row>
    <row r="1792" spans="3:8" ht="13.5">
      <c r="C1792">
        <v>9053107717</v>
      </c>
      <c r="D1792">
        <v>1</v>
      </c>
      <c r="E1792">
        <v>15</v>
      </c>
      <c r="F1792">
        <v>37074</v>
      </c>
      <c r="G1792">
        <v>0</v>
      </c>
      <c r="H1792">
        <v>370740</v>
      </c>
    </row>
    <row r="1793" spans="3:8" ht="13.5">
      <c r="C1793">
        <v>9053107718</v>
      </c>
      <c r="D1793">
        <v>5</v>
      </c>
      <c r="E1793">
        <v>32</v>
      </c>
      <c r="F1793">
        <v>106086</v>
      </c>
      <c r="G1793">
        <v>0</v>
      </c>
      <c r="H1793">
        <v>1060860</v>
      </c>
    </row>
    <row r="1794" spans="3:8" ht="13.5">
      <c r="C1794">
        <v>9053108218</v>
      </c>
      <c r="D1794">
        <v>1</v>
      </c>
      <c r="E1794">
        <v>1</v>
      </c>
      <c r="F1794">
        <v>1432</v>
      </c>
      <c r="G1794">
        <v>0</v>
      </c>
      <c r="H1794">
        <v>14320</v>
      </c>
    </row>
    <row r="1795" spans="3:8" ht="13.5">
      <c r="C1795">
        <v>9053108397</v>
      </c>
      <c r="D1795">
        <v>2</v>
      </c>
      <c r="E1795">
        <v>41</v>
      </c>
      <c r="F1795">
        <v>163064</v>
      </c>
      <c r="G1795">
        <v>71692</v>
      </c>
      <c r="H1795">
        <v>1702332</v>
      </c>
    </row>
    <row r="1796" spans="3:8" ht="13.5">
      <c r="C1796">
        <v>9053108398</v>
      </c>
      <c r="D1796">
        <v>4</v>
      </c>
      <c r="E1796">
        <v>4</v>
      </c>
      <c r="F1796">
        <v>1017</v>
      </c>
      <c r="G1796">
        <v>0</v>
      </c>
      <c r="H1796">
        <v>10170</v>
      </c>
    </row>
    <row r="1797" spans="3:8" ht="13.5">
      <c r="C1797">
        <v>9053108477</v>
      </c>
      <c r="D1797">
        <v>1</v>
      </c>
      <c r="E1797">
        <v>31</v>
      </c>
      <c r="F1797">
        <v>25498</v>
      </c>
      <c r="G1797">
        <v>66588</v>
      </c>
      <c r="H1797">
        <v>321568</v>
      </c>
    </row>
    <row r="1798" spans="3:8" ht="13.5">
      <c r="C1798">
        <v>9053108478</v>
      </c>
      <c r="D1798">
        <v>4</v>
      </c>
      <c r="E1798">
        <v>8</v>
      </c>
      <c r="F1798">
        <v>32068</v>
      </c>
      <c r="G1798">
        <v>0</v>
      </c>
      <c r="H1798">
        <v>320680</v>
      </c>
    </row>
    <row r="1799" spans="3:8" ht="13.5">
      <c r="C1799">
        <v>9053108627</v>
      </c>
      <c r="D1799">
        <v>1</v>
      </c>
      <c r="E1799">
        <v>31</v>
      </c>
      <c r="F1799">
        <v>97227</v>
      </c>
      <c r="G1799">
        <v>65410</v>
      </c>
      <c r="H1799">
        <v>1037680</v>
      </c>
    </row>
    <row r="1800" spans="3:8" ht="13.5">
      <c r="C1800">
        <v>9053108628</v>
      </c>
      <c r="D1800">
        <v>17</v>
      </c>
      <c r="E1800">
        <v>31</v>
      </c>
      <c r="F1800">
        <v>22082</v>
      </c>
      <c r="G1800">
        <v>0</v>
      </c>
      <c r="H1800">
        <v>220820</v>
      </c>
    </row>
    <row r="1801" spans="3:8" ht="13.5">
      <c r="C1801">
        <v>9053108707</v>
      </c>
      <c r="D1801">
        <v>5</v>
      </c>
      <c r="E1801">
        <v>140</v>
      </c>
      <c r="F1801">
        <v>407312</v>
      </c>
      <c r="G1801">
        <v>220192</v>
      </c>
      <c r="H1801">
        <v>4293312</v>
      </c>
    </row>
    <row r="1802" spans="3:8" ht="13.5">
      <c r="C1802">
        <v>9053108708</v>
      </c>
      <c r="D1802">
        <v>9</v>
      </c>
      <c r="E1802">
        <v>13</v>
      </c>
      <c r="F1802">
        <v>11377</v>
      </c>
      <c r="G1802">
        <v>0</v>
      </c>
      <c r="H1802">
        <v>113770</v>
      </c>
    </row>
    <row r="1803" spans="3:8" ht="13.5">
      <c r="C1803">
        <v>9053108887</v>
      </c>
      <c r="D1803">
        <v>3</v>
      </c>
      <c r="E1803">
        <v>65</v>
      </c>
      <c r="F1803">
        <v>160000</v>
      </c>
      <c r="G1803">
        <v>132990</v>
      </c>
      <c r="H1803">
        <v>1732990</v>
      </c>
    </row>
    <row r="1804" spans="3:8" ht="13.5">
      <c r="C1804">
        <v>9053108888</v>
      </c>
      <c r="D1804">
        <v>7</v>
      </c>
      <c r="E1804">
        <v>9</v>
      </c>
      <c r="F1804">
        <v>9068</v>
      </c>
      <c r="G1804">
        <v>0</v>
      </c>
      <c r="H1804">
        <v>90680</v>
      </c>
    </row>
    <row r="1805" spans="3:8" ht="13.5">
      <c r="C1805">
        <v>9053108967</v>
      </c>
      <c r="D1805">
        <v>1</v>
      </c>
      <c r="E1805">
        <v>31</v>
      </c>
      <c r="F1805">
        <v>34875</v>
      </c>
      <c r="G1805">
        <v>70928</v>
      </c>
      <c r="H1805">
        <v>419678</v>
      </c>
    </row>
    <row r="1806" spans="3:8" ht="13.5">
      <c r="C1806">
        <v>9053108968</v>
      </c>
      <c r="D1806">
        <v>10</v>
      </c>
      <c r="E1806">
        <v>16</v>
      </c>
      <c r="F1806">
        <v>8986</v>
      </c>
      <c r="G1806">
        <v>0</v>
      </c>
      <c r="H1806">
        <v>89860</v>
      </c>
    </row>
    <row r="1807" spans="3:8" ht="13.5">
      <c r="C1807">
        <v>9053109047</v>
      </c>
      <c r="D1807">
        <v>2</v>
      </c>
      <c r="E1807">
        <v>44</v>
      </c>
      <c r="F1807">
        <v>158814</v>
      </c>
      <c r="G1807">
        <v>90380</v>
      </c>
      <c r="H1807">
        <v>1678520</v>
      </c>
    </row>
    <row r="1808" spans="3:8" ht="13.5">
      <c r="C1808">
        <v>9053109048</v>
      </c>
      <c r="D1808">
        <v>14</v>
      </c>
      <c r="E1808">
        <v>31</v>
      </c>
      <c r="F1808">
        <v>115202</v>
      </c>
      <c r="G1808">
        <v>0</v>
      </c>
      <c r="H1808">
        <v>1152020</v>
      </c>
    </row>
    <row r="1809" spans="3:8" ht="13.5">
      <c r="C1809">
        <v>9053109127</v>
      </c>
      <c r="D1809">
        <v>1</v>
      </c>
      <c r="E1809">
        <v>31</v>
      </c>
      <c r="F1809">
        <v>98891</v>
      </c>
      <c r="G1809">
        <v>61070</v>
      </c>
      <c r="H1809">
        <v>1049980</v>
      </c>
    </row>
    <row r="1810" spans="3:8" ht="13.5">
      <c r="C1810">
        <v>9053109128</v>
      </c>
      <c r="D1810">
        <v>6</v>
      </c>
      <c r="E1810">
        <v>9</v>
      </c>
      <c r="F1810">
        <v>10140</v>
      </c>
      <c r="G1810">
        <v>0</v>
      </c>
      <c r="H1810">
        <v>101400</v>
      </c>
    </row>
    <row r="1811" spans="3:8" ht="13.5">
      <c r="C1811">
        <v>9053109207</v>
      </c>
      <c r="D1811">
        <v>2</v>
      </c>
      <c r="E1811">
        <v>62</v>
      </c>
      <c r="F1811">
        <v>87340</v>
      </c>
      <c r="G1811">
        <v>120180</v>
      </c>
      <c r="H1811">
        <v>993580</v>
      </c>
    </row>
    <row r="1812" spans="3:8" ht="13.5">
      <c r="C1812">
        <v>9053109208</v>
      </c>
      <c r="D1812">
        <v>15</v>
      </c>
      <c r="E1812">
        <v>25</v>
      </c>
      <c r="F1812">
        <v>17896</v>
      </c>
      <c r="G1812">
        <v>0</v>
      </c>
      <c r="H1812">
        <v>178960</v>
      </c>
    </row>
    <row r="1813" spans="3:8" ht="13.5">
      <c r="C1813">
        <v>9053199997</v>
      </c>
      <c r="D1813">
        <v>74</v>
      </c>
      <c r="E1813">
        <v>1778</v>
      </c>
      <c r="F1813">
        <v>5005407</v>
      </c>
      <c r="G1813">
        <v>3265458</v>
      </c>
      <c r="H1813">
        <v>53319528</v>
      </c>
    </row>
    <row r="1814" spans="3:8" ht="13.5">
      <c r="C1814">
        <v>9053199998</v>
      </c>
      <c r="D1814">
        <v>322</v>
      </c>
      <c r="E1814">
        <v>547</v>
      </c>
      <c r="F1814">
        <v>850686</v>
      </c>
      <c r="G1814">
        <v>0</v>
      </c>
      <c r="H1814">
        <v>8506860</v>
      </c>
    </row>
    <row r="1815" spans="3:8" ht="13.5">
      <c r="C1815">
        <v>9063100117</v>
      </c>
      <c r="D1815">
        <v>33</v>
      </c>
      <c r="E1815">
        <v>596</v>
      </c>
      <c r="F1815">
        <v>1800636</v>
      </c>
      <c r="G1815">
        <v>1097988</v>
      </c>
      <c r="H1815">
        <v>19104348</v>
      </c>
    </row>
    <row r="1816" spans="3:8" ht="13.5">
      <c r="C1816">
        <v>9063100118</v>
      </c>
      <c r="D1816">
        <v>299</v>
      </c>
      <c r="E1816">
        <v>453</v>
      </c>
      <c r="F1816">
        <v>439397</v>
      </c>
      <c r="G1816">
        <v>0</v>
      </c>
      <c r="H1816">
        <v>4393970</v>
      </c>
    </row>
    <row r="1817" spans="3:8" ht="13.5">
      <c r="C1817">
        <v>9063100297</v>
      </c>
      <c r="D1817">
        <v>32</v>
      </c>
      <c r="E1817">
        <v>645</v>
      </c>
      <c r="F1817">
        <v>2367228</v>
      </c>
      <c r="G1817">
        <v>1314438</v>
      </c>
      <c r="H1817">
        <v>24986718</v>
      </c>
    </row>
    <row r="1818" spans="3:8" ht="13.5">
      <c r="C1818">
        <v>9063100298</v>
      </c>
      <c r="D1818">
        <v>298</v>
      </c>
      <c r="E1818">
        <v>421</v>
      </c>
      <c r="F1818">
        <v>402326</v>
      </c>
      <c r="G1818">
        <v>0</v>
      </c>
      <c r="H1818">
        <v>4023260</v>
      </c>
    </row>
    <row r="1819" spans="3:8" ht="13.5">
      <c r="C1819">
        <v>9063100377</v>
      </c>
      <c r="D1819">
        <v>8</v>
      </c>
      <c r="E1819">
        <v>176</v>
      </c>
      <c r="F1819">
        <v>653407</v>
      </c>
      <c r="G1819">
        <v>264704</v>
      </c>
      <c r="H1819">
        <v>6798774</v>
      </c>
    </row>
    <row r="1820" spans="3:8" ht="13.5">
      <c r="C1820">
        <v>9063100378</v>
      </c>
      <c r="D1820">
        <v>118</v>
      </c>
      <c r="E1820">
        <v>189</v>
      </c>
      <c r="F1820">
        <v>170437</v>
      </c>
      <c r="G1820">
        <v>0</v>
      </c>
      <c r="H1820">
        <v>1704370</v>
      </c>
    </row>
    <row r="1821" spans="3:8" ht="13.5">
      <c r="C1821">
        <v>9063100457</v>
      </c>
      <c r="D1821">
        <v>7</v>
      </c>
      <c r="E1821">
        <v>138</v>
      </c>
      <c r="F1821">
        <v>545531</v>
      </c>
      <c r="G1821">
        <v>272714</v>
      </c>
      <c r="H1821">
        <v>5728024</v>
      </c>
    </row>
    <row r="1822" spans="3:8" ht="13.5">
      <c r="C1822">
        <v>9063100458</v>
      </c>
      <c r="D1822">
        <v>60</v>
      </c>
      <c r="E1822">
        <v>115</v>
      </c>
      <c r="F1822">
        <v>100610</v>
      </c>
      <c r="G1822">
        <v>0</v>
      </c>
      <c r="H1822">
        <v>1006100</v>
      </c>
    </row>
    <row r="1823" spans="3:8" ht="13.5">
      <c r="C1823">
        <v>9063105247</v>
      </c>
      <c r="D1823">
        <v>4</v>
      </c>
      <c r="E1823">
        <v>66</v>
      </c>
      <c r="F1823">
        <v>234151</v>
      </c>
      <c r="G1823">
        <v>104654</v>
      </c>
      <c r="H1823">
        <v>2446164</v>
      </c>
    </row>
    <row r="1824" spans="3:8" ht="13.5">
      <c r="C1824">
        <v>9063105248</v>
      </c>
      <c r="D1824">
        <v>19</v>
      </c>
      <c r="E1824">
        <v>32</v>
      </c>
      <c r="F1824">
        <v>65111</v>
      </c>
      <c r="G1824">
        <v>0</v>
      </c>
      <c r="H1824">
        <v>651110</v>
      </c>
    </row>
    <row r="1825" spans="3:8" ht="13.5">
      <c r="C1825">
        <v>9063105817</v>
      </c>
      <c r="D1825">
        <v>2</v>
      </c>
      <c r="E1825">
        <v>32</v>
      </c>
      <c r="F1825">
        <v>116993</v>
      </c>
      <c r="G1825">
        <v>61120</v>
      </c>
      <c r="H1825">
        <v>1231050</v>
      </c>
    </row>
    <row r="1826" spans="3:8" ht="13.5">
      <c r="C1826">
        <v>9063105818</v>
      </c>
      <c r="D1826">
        <v>18</v>
      </c>
      <c r="E1826">
        <v>18</v>
      </c>
      <c r="F1826">
        <v>15590</v>
      </c>
      <c r="G1826">
        <v>0</v>
      </c>
      <c r="H1826">
        <v>155900</v>
      </c>
    </row>
    <row r="1827" spans="3:8" ht="13.5">
      <c r="C1827">
        <v>9063106157</v>
      </c>
      <c r="D1827">
        <v>1</v>
      </c>
      <c r="E1827">
        <v>14</v>
      </c>
      <c r="F1827">
        <v>23353</v>
      </c>
      <c r="G1827">
        <v>30056</v>
      </c>
      <c r="H1827">
        <v>263586</v>
      </c>
    </row>
    <row r="1828" spans="3:8" ht="13.5">
      <c r="C1828">
        <v>9063106158</v>
      </c>
      <c r="D1828">
        <v>23</v>
      </c>
      <c r="E1828">
        <v>35</v>
      </c>
      <c r="F1828">
        <v>24699</v>
      </c>
      <c r="G1828">
        <v>0</v>
      </c>
      <c r="H1828">
        <v>246990</v>
      </c>
    </row>
    <row r="1829" spans="3:8" ht="13.5">
      <c r="C1829">
        <v>9063106807</v>
      </c>
      <c r="D1829">
        <v>2</v>
      </c>
      <c r="E1829">
        <v>62</v>
      </c>
      <c r="F1829">
        <v>118564</v>
      </c>
      <c r="G1829">
        <v>75644</v>
      </c>
      <c r="H1829">
        <v>1261284</v>
      </c>
    </row>
    <row r="1830" spans="3:8" ht="13.5">
      <c r="C1830">
        <v>9063106808</v>
      </c>
      <c r="D1830">
        <v>22</v>
      </c>
      <c r="E1830">
        <v>30</v>
      </c>
      <c r="F1830">
        <v>19035</v>
      </c>
      <c r="G1830">
        <v>0</v>
      </c>
      <c r="H1830">
        <v>190350</v>
      </c>
    </row>
    <row r="1831" spans="3:8" ht="13.5">
      <c r="C1831">
        <v>9063107718</v>
      </c>
      <c r="D1831">
        <v>5</v>
      </c>
      <c r="E1831">
        <v>12</v>
      </c>
      <c r="F1831">
        <v>7500</v>
      </c>
      <c r="G1831">
        <v>0</v>
      </c>
      <c r="H1831">
        <v>75000</v>
      </c>
    </row>
    <row r="1832" spans="3:8" ht="13.5">
      <c r="C1832">
        <v>9063108217</v>
      </c>
      <c r="D1832">
        <v>1</v>
      </c>
      <c r="E1832">
        <v>7</v>
      </c>
      <c r="F1832">
        <v>14294</v>
      </c>
      <c r="G1832">
        <v>12888</v>
      </c>
      <c r="H1832">
        <v>155828</v>
      </c>
    </row>
    <row r="1833" spans="3:8" ht="13.5">
      <c r="C1833">
        <v>9063108218</v>
      </c>
      <c r="D1833">
        <v>9</v>
      </c>
      <c r="E1833">
        <v>13</v>
      </c>
      <c r="F1833">
        <v>12775</v>
      </c>
      <c r="G1833">
        <v>0</v>
      </c>
      <c r="H1833">
        <v>127750</v>
      </c>
    </row>
    <row r="1834" spans="3:8" ht="13.5">
      <c r="C1834">
        <v>9063108398</v>
      </c>
      <c r="D1834">
        <v>8</v>
      </c>
      <c r="E1834">
        <v>14</v>
      </c>
      <c r="F1834">
        <v>18686</v>
      </c>
      <c r="G1834">
        <v>0</v>
      </c>
      <c r="H1834">
        <v>186860</v>
      </c>
    </row>
    <row r="1835" spans="3:8" ht="13.5">
      <c r="C1835">
        <v>9063108478</v>
      </c>
      <c r="D1835">
        <v>9</v>
      </c>
      <c r="E1835">
        <v>12</v>
      </c>
      <c r="F1835">
        <v>8581</v>
      </c>
      <c r="G1835">
        <v>0</v>
      </c>
      <c r="H1835">
        <v>85810</v>
      </c>
    </row>
    <row r="1836" spans="3:8" ht="13.5">
      <c r="C1836">
        <v>9063108627</v>
      </c>
      <c r="D1836">
        <v>3</v>
      </c>
      <c r="E1836">
        <v>29</v>
      </c>
      <c r="F1836">
        <v>79781</v>
      </c>
      <c r="G1836">
        <v>52410</v>
      </c>
      <c r="H1836">
        <v>850220</v>
      </c>
    </row>
    <row r="1837" spans="3:8" ht="13.5">
      <c r="C1837">
        <v>9063108628</v>
      </c>
      <c r="D1837">
        <v>45</v>
      </c>
      <c r="E1837">
        <v>74</v>
      </c>
      <c r="F1837">
        <v>47727</v>
      </c>
      <c r="G1837">
        <v>0</v>
      </c>
      <c r="H1837">
        <v>477270</v>
      </c>
    </row>
    <row r="1838" spans="3:8" ht="13.5">
      <c r="C1838">
        <v>9063108707</v>
      </c>
      <c r="D1838">
        <v>3</v>
      </c>
      <c r="E1838">
        <v>48</v>
      </c>
      <c r="F1838">
        <v>133971</v>
      </c>
      <c r="G1838">
        <v>76436</v>
      </c>
      <c r="H1838">
        <v>1416146</v>
      </c>
    </row>
    <row r="1839" spans="3:8" ht="13.5">
      <c r="C1839">
        <v>9063108708</v>
      </c>
      <c r="D1839">
        <v>41</v>
      </c>
      <c r="E1839">
        <v>53</v>
      </c>
      <c r="F1839">
        <v>46743</v>
      </c>
      <c r="G1839">
        <v>0</v>
      </c>
      <c r="H1839">
        <v>467430</v>
      </c>
    </row>
    <row r="1840" spans="3:8" ht="13.5">
      <c r="C1840">
        <v>9063108887</v>
      </c>
      <c r="D1840">
        <v>2</v>
      </c>
      <c r="E1840">
        <v>33</v>
      </c>
      <c r="F1840">
        <v>108297</v>
      </c>
      <c r="G1840">
        <v>54442</v>
      </c>
      <c r="H1840">
        <v>1137412</v>
      </c>
    </row>
    <row r="1841" spans="3:8" ht="13.5">
      <c r="C1841">
        <v>9063108888</v>
      </c>
      <c r="D1841">
        <v>25</v>
      </c>
      <c r="E1841">
        <v>50</v>
      </c>
      <c r="F1841">
        <v>184303</v>
      </c>
      <c r="G1841">
        <v>0</v>
      </c>
      <c r="H1841">
        <v>1843030</v>
      </c>
    </row>
    <row r="1842" spans="3:8" ht="13.5">
      <c r="C1842">
        <v>9063108967</v>
      </c>
      <c r="D1842">
        <v>3</v>
      </c>
      <c r="E1842">
        <v>41</v>
      </c>
      <c r="F1842">
        <v>67411</v>
      </c>
      <c r="G1842">
        <v>89544</v>
      </c>
      <c r="H1842">
        <v>763654</v>
      </c>
    </row>
    <row r="1843" spans="3:8" ht="13.5">
      <c r="C1843">
        <v>9063108968</v>
      </c>
      <c r="D1843">
        <v>29</v>
      </c>
      <c r="E1843">
        <v>43</v>
      </c>
      <c r="F1843">
        <v>24673</v>
      </c>
      <c r="G1843">
        <v>0</v>
      </c>
      <c r="H1843">
        <v>246730</v>
      </c>
    </row>
    <row r="1844" spans="3:8" ht="13.5">
      <c r="C1844">
        <v>9063109047</v>
      </c>
      <c r="D1844">
        <v>3</v>
      </c>
      <c r="E1844">
        <v>37</v>
      </c>
      <c r="F1844">
        <v>175890</v>
      </c>
      <c r="G1844">
        <v>71100</v>
      </c>
      <c r="H1844">
        <v>1830000</v>
      </c>
    </row>
    <row r="1845" spans="3:8" ht="13.5">
      <c r="C1845">
        <v>9063109048</v>
      </c>
      <c r="D1845">
        <v>53</v>
      </c>
      <c r="E1845">
        <v>78</v>
      </c>
      <c r="F1845">
        <v>90481</v>
      </c>
      <c r="G1845">
        <v>0</v>
      </c>
      <c r="H1845">
        <v>904810</v>
      </c>
    </row>
    <row r="1846" spans="3:8" ht="13.5">
      <c r="C1846">
        <v>9063109127</v>
      </c>
      <c r="D1846">
        <v>5</v>
      </c>
      <c r="E1846">
        <v>96</v>
      </c>
      <c r="F1846">
        <v>295216</v>
      </c>
      <c r="G1846">
        <v>199994</v>
      </c>
      <c r="H1846">
        <v>3152154</v>
      </c>
    </row>
    <row r="1847" spans="3:8" ht="13.5">
      <c r="C1847">
        <v>9063109128</v>
      </c>
      <c r="D1847">
        <v>32</v>
      </c>
      <c r="E1847">
        <v>48</v>
      </c>
      <c r="F1847">
        <v>48028</v>
      </c>
      <c r="G1847">
        <v>0</v>
      </c>
      <c r="H1847">
        <v>480280</v>
      </c>
    </row>
    <row r="1848" spans="3:8" ht="13.5">
      <c r="C1848">
        <v>9063109207</v>
      </c>
      <c r="D1848">
        <v>5</v>
      </c>
      <c r="E1848">
        <v>95</v>
      </c>
      <c r="F1848">
        <v>313844</v>
      </c>
      <c r="G1848">
        <v>167542</v>
      </c>
      <c r="H1848">
        <v>3305982</v>
      </c>
    </row>
    <row r="1849" spans="3:8" ht="13.5">
      <c r="C1849">
        <v>9063109208</v>
      </c>
      <c r="D1849">
        <v>38</v>
      </c>
      <c r="E1849">
        <v>60</v>
      </c>
      <c r="F1849">
        <v>51649</v>
      </c>
      <c r="G1849">
        <v>0</v>
      </c>
      <c r="H1849">
        <v>516490</v>
      </c>
    </row>
    <row r="1850" spans="3:8" ht="13.5">
      <c r="C1850">
        <v>9063199997</v>
      </c>
      <c r="D1850">
        <v>114</v>
      </c>
      <c r="E1850">
        <v>2115</v>
      </c>
      <c r="F1850">
        <v>7048567</v>
      </c>
      <c r="G1850">
        <v>3945674</v>
      </c>
      <c r="H1850">
        <v>74431344</v>
      </c>
    </row>
    <row r="1851" spans="3:8" ht="13.5">
      <c r="C1851">
        <v>9063199998</v>
      </c>
      <c r="D1851">
        <v>1151</v>
      </c>
      <c r="E1851">
        <v>1750</v>
      </c>
      <c r="F1851">
        <v>1778351</v>
      </c>
      <c r="G1851">
        <v>0</v>
      </c>
      <c r="H1851">
        <v>17783510</v>
      </c>
    </row>
    <row r="1852" spans="3:8" ht="13.5">
      <c r="C1852">
        <v>9073100118</v>
      </c>
      <c r="D1852">
        <v>2</v>
      </c>
      <c r="E1852">
        <v>2</v>
      </c>
      <c r="F1852">
        <v>1560</v>
      </c>
      <c r="G1852">
        <v>0</v>
      </c>
      <c r="H1852">
        <v>15600</v>
      </c>
    </row>
    <row r="1853" spans="3:8" ht="13.5">
      <c r="C1853">
        <v>9073100298</v>
      </c>
      <c r="D1853">
        <v>2</v>
      </c>
      <c r="E1853">
        <v>2</v>
      </c>
      <c r="F1853">
        <v>733</v>
      </c>
      <c r="G1853">
        <v>0</v>
      </c>
      <c r="H1853">
        <v>7330</v>
      </c>
    </row>
    <row r="1854" spans="3:8" ht="13.5">
      <c r="C1854">
        <v>9073100458</v>
      </c>
      <c r="D1854">
        <v>1</v>
      </c>
      <c r="E1854">
        <v>3</v>
      </c>
      <c r="F1854">
        <v>1003</v>
      </c>
      <c r="G1854">
        <v>0</v>
      </c>
      <c r="H1854">
        <v>10030</v>
      </c>
    </row>
    <row r="1855" spans="3:8" ht="13.5">
      <c r="C1855">
        <v>9073108478</v>
      </c>
      <c r="D1855">
        <v>1</v>
      </c>
      <c r="E1855">
        <v>1</v>
      </c>
      <c r="F1855">
        <v>749</v>
      </c>
      <c r="G1855">
        <v>0</v>
      </c>
      <c r="H1855">
        <v>7490</v>
      </c>
    </row>
    <row r="1856" spans="3:8" ht="13.5">
      <c r="C1856">
        <v>9073108628</v>
      </c>
      <c r="D1856">
        <v>1</v>
      </c>
      <c r="E1856">
        <v>4</v>
      </c>
      <c r="F1856">
        <v>1438</v>
      </c>
      <c r="G1856">
        <v>0</v>
      </c>
      <c r="H1856">
        <v>14380</v>
      </c>
    </row>
    <row r="1857" spans="3:8" ht="13.5">
      <c r="C1857">
        <v>9073109208</v>
      </c>
      <c r="D1857">
        <v>1</v>
      </c>
      <c r="E1857">
        <v>1</v>
      </c>
      <c r="F1857">
        <v>343</v>
      </c>
      <c r="G1857">
        <v>0</v>
      </c>
      <c r="H1857">
        <v>3430</v>
      </c>
    </row>
    <row r="1858" spans="3:8" ht="13.5">
      <c r="C1858">
        <v>9073199998</v>
      </c>
      <c r="D1858">
        <v>8</v>
      </c>
      <c r="E1858">
        <v>13</v>
      </c>
      <c r="F1858">
        <v>5826</v>
      </c>
      <c r="G1858">
        <v>0</v>
      </c>
      <c r="H1858">
        <v>58260</v>
      </c>
    </row>
    <row r="1859" spans="3:8" ht="13.5">
      <c r="C1859">
        <v>9083100117</v>
      </c>
      <c r="D1859">
        <v>4</v>
      </c>
      <c r="E1859">
        <v>38</v>
      </c>
      <c r="F1859">
        <v>578478</v>
      </c>
      <c r="G1859">
        <v>67268</v>
      </c>
      <c r="H1859">
        <v>5852048</v>
      </c>
    </row>
    <row r="1860" spans="3:8" ht="13.5">
      <c r="C1860">
        <v>9083100118</v>
      </c>
      <c r="D1860">
        <v>57</v>
      </c>
      <c r="E1860">
        <v>86</v>
      </c>
      <c r="F1860">
        <v>210229</v>
      </c>
      <c r="G1860">
        <v>0</v>
      </c>
      <c r="H1860">
        <v>2102290</v>
      </c>
    </row>
    <row r="1861" spans="3:8" ht="13.5">
      <c r="C1861">
        <v>9083100297</v>
      </c>
      <c r="D1861">
        <v>3</v>
      </c>
      <c r="E1861">
        <v>34</v>
      </c>
      <c r="F1861">
        <v>227710</v>
      </c>
      <c r="G1861">
        <v>57720</v>
      </c>
      <c r="H1861">
        <v>2334820</v>
      </c>
    </row>
    <row r="1862" spans="3:8" ht="13.5">
      <c r="C1862">
        <v>9083100298</v>
      </c>
      <c r="D1862">
        <v>74</v>
      </c>
      <c r="E1862">
        <v>100</v>
      </c>
      <c r="F1862">
        <v>223843</v>
      </c>
      <c r="G1862">
        <v>0</v>
      </c>
      <c r="H1862">
        <v>2238430</v>
      </c>
    </row>
    <row r="1863" spans="3:8" ht="13.5">
      <c r="C1863">
        <v>9083100377</v>
      </c>
      <c r="D1863">
        <v>6</v>
      </c>
      <c r="E1863">
        <v>65</v>
      </c>
      <c r="F1863">
        <v>601822</v>
      </c>
      <c r="G1863">
        <v>110214</v>
      </c>
      <c r="H1863">
        <v>6128434</v>
      </c>
    </row>
    <row r="1864" spans="3:8" ht="13.5">
      <c r="C1864">
        <v>9083100378</v>
      </c>
      <c r="D1864">
        <v>26</v>
      </c>
      <c r="E1864">
        <v>40</v>
      </c>
      <c r="F1864">
        <v>26732</v>
      </c>
      <c r="G1864">
        <v>0</v>
      </c>
      <c r="H1864">
        <v>267320</v>
      </c>
    </row>
    <row r="1865" spans="3:8" ht="13.5">
      <c r="C1865">
        <v>9083100457</v>
      </c>
      <c r="D1865">
        <v>5</v>
      </c>
      <c r="E1865">
        <v>55</v>
      </c>
      <c r="F1865">
        <v>1612545</v>
      </c>
      <c r="G1865">
        <v>100008</v>
      </c>
      <c r="H1865">
        <v>16225458</v>
      </c>
    </row>
    <row r="1866" spans="3:8" ht="13.5">
      <c r="C1866">
        <v>9083100458</v>
      </c>
      <c r="D1866">
        <v>48</v>
      </c>
      <c r="E1866">
        <v>71</v>
      </c>
      <c r="F1866">
        <v>68966</v>
      </c>
      <c r="G1866">
        <v>0</v>
      </c>
      <c r="H1866">
        <v>689660</v>
      </c>
    </row>
    <row r="1867" spans="3:8" ht="13.5">
      <c r="C1867">
        <v>9083105248</v>
      </c>
      <c r="D1867">
        <v>2</v>
      </c>
      <c r="E1867">
        <v>2</v>
      </c>
      <c r="F1867">
        <v>8407</v>
      </c>
      <c r="G1867">
        <v>0</v>
      </c>
      <c r="H1867">
        <v>84070</v>
      </c>
    </row>
    <row r="1868" spans="3:8" ht="13.5">
      <c r="C1868">
        <v>9083106157</v>
      </c>
      <c r="D1868">
        <v>1</v>
      </c>
      <c r="E1868">
        <v>2</v>
      </c>
      <c r="F1868">
        <v>12755</v>
      </c>
      <c r="G1868">
        <v>2020</v>
      </c>
      <c r="H1868">
        <v>129570</v>
      </c>
    </row>
    <row r="1869" spans="3:8" ht="13.5">
      <c r="C1869">
        <v>9083106158</v>
      </c>
      <c r="D1869">
        <v>4</v>
      </c>
      <c r="E1869">
        <v>6</v>
      </c>
      <c r="F1869">
        <v>2890</v>
      </c>
      <c r="G1869">
        <v>0</v>
      </c>
      <c r="H1869">
        <v>28900</v>
      </c>
    </row>
    <row r="1870" spans="3:8" ht="13.5">
      <c r="C1870">
        <v>9083106808</v>
      </c>
      <c r="D1870">
        <v>9</v>
      </c>
      <c r="E1870">
        <v>14</v>
      </c>
      <c r="F1870">
        <v>9954</v>
      </c>
      <c r="G1870">
        <v>0</v>
      </c>
      <c r="H1870">
        <v>99540</v>
      </c>
    </row>
    <row r="1871" spans="3:8" ht="13.5">
      <c r="C1871">
        <v>9083108218</v>
      </c>
      <c r="D1871">
        <v>1</v>
      </c>
      <c r="E1871">
        <v>1</v>
      </c>
      <c r="F1871">
        <v>982</v>
      </c>
      <c r="G1871">
        <v>0</v>
      </c>
      <c r="H1871">
        <v>9820</v>
      </c>
    </row>
    <row r="1872" spans="3:8" ht="13.5">
      <c r="C1872">
        <v>9083108398</v>
      </c>
      <c r="D1872">
        <v>2</v>
      </c>
      <c r="E1872">
        <v>2</v>
      </c>
      <c r="F1872">
        <v>2468</v>
      </c>
      <c r="G1872">
        <v>0</v>
      </c>
      <c r="H1872">
        <v>24680</v>
      </c>
    </row>
    <row r="1873" spans="3:8" ht="13.5">
      <c r="C1873">
        <v>9083108478</v>
      </c>
      <c r="D1873">
        <v>9</v>
      </c>
      <c r="E1873">
        <v>11</v>
      </c>
      <c r="F1873">
        <v>15046</v>
      </c>
      <c r="G1873">
        <v>0</v>
      </c>
      <c r="H1873">
        <v>150460</v>
      </c>
    </row>
    <row r="1874" spans="3:8" ht="13.5">
      <c r="C1874">
        <v>9083108627</v>
      </c>
      <c r="D1874">
        <v>2</v>
      </c>
      <c r="E1874">
        <v>20</v>
      </c>
      <c r="F1874">
        <v>86030</v>
      </c>
      <c r="G1874">
        <v>39664</v>
      </c>
      <c r="H1874">
        <v>899964</v>
      </c>
    </row>
    <row r="1875" spans="3:8" ht="13.5">
      <c r="C1875">
        <v>9083108628</v>
      </c>
      <c r="D1875">
        <v>13</v>
      </c>
      <c r="E1875">
        <v>19</v>
      </c>
      <c r="F1875">
        <v>14499</v>
      </c>
      <c r="G1875">
        <v>0</v>
      </c>
      <c r="H1875">
        <v>144990</v>
      </c>
    </row>
    <row r="1876" spans="3:8" ht="13.5">
      <c r="C1876">
        <v>9083108707</v>
      </c>
      <c r="D1876">
        <v>1</v>
      </c>
      <c r="E1876">
        <v>13</v>
      </c>
      <c r="F1876">
        <v>380543</v>
      </c>
      <c r="G1876">
        <v>18520</v>
      </c>
      <c r="H1876">
        <v>3823950</v>
      </c>
    </row>
    <row r="1877" spans="3:8" ht="13.5">
      <c r="C1877">
        <v>9083108708</v>
      </c>
      <c r="D1877">
        <v>13</v>
      </c>
      <c r="E1877">
        <v>19</v>
      </c>
      <c r="F1877">
        <v>15854</v>
      </c>
      <c r="G1877">
        <v>0</v>
      </c>
      <c r="H1877">
        <v>158540</v>
      </c>
    </row>
    <row r="1878" spans="3:8" ht="13.5">
      <c r="C1878">
        <v>9083108888</v>
      </c>
      <c r="D1878">
        <v>6</v>
      </c>
      <c r="E1878">
        <v>7</v>
      </c>
      <c r="F1878">
        <v>11469</v>
      </c>
      <c r="G1878">
        <v>0</v>
      </c>
      <c r="H1878">
        <v>114690</v>
      </c>
    </row>
    <row r="1879" spans="3:8" ht="13.5">
      <c r="C1879">
        <v>9083108968</v>
      </c>
      <c r="D1879">
        <v>5</v>
      </c>
      <c r="E1879">
        <v>6</v>
      </c>
      <c r="F1879">
        <v>5943</v>
      </c>
      <c r="G1879">
        <v>0</v>
      </c>
      <c r="H1879">
        <v>59430</v>
      </c>
    </row>
    <row r="1880" spans="3:8" ht="13.5">
      <c r="C1880">
        <v>9083109048</v>
      </c>
      <c r="D1880">
        <v>4</v>
      </c>
      <c r="E1880">
        <v>4</v>
      </c>
      <c r="F1880">
        <v>5791</v>
      </c>
      <c r="G1880">
        <v>0</v>
      </c>
      <c r="H1880">
        <v>57910</v>
      </c>
    </row>
    <row r="1881" spans="3:8" ht="13.5">
      <c r="C1881">
        <v>9083109128</v>
      </c>
      <c r="D1881">
        <v>7</v>
      </c>
      <c r="E1881">
        <v>8</v>
      </c>
      <c r="F1881">
        <v>12071</v>
      </c>
      <c r="G1881">
        <v>0</v>
      </c>
      <c r="H1881">
        <v>120710</v>
      </c>
    </row>
    <row r="1882" spans="3:8" ht="13.5">
      <c r="C1882">
        <v>9083109207</v>
      </c>
      <c r="D1882">
        <v>1</v>
      </c>
      <c r="E1882">
        <v>11</v>
      </c>
      <c r="F1882">
        <v>57904</v>
      </c>
      <c r="G1882">
        <v>17280</v>
      </c>
      <c r="H1882">
        <v>596320</v>
      </c>
    </row>
    <row r="1883" spans="3:8" ht="13.5">
      <c r="C1883">
        <v>9083109208</v>
      </c>
      <c r="D1883">
        <v>6</v>
      </c>
      <c r="E1883">
        <v>6</v>
      </c>
      <c r="F1883">
        <v>4510</v>
      </c>
      <c r="G1883">
        <v>0</v>
      </c>
      <c r="H1883">
        <v>45100</v>
      </c>
    </row>
    <row r="1884" spans="3:8" ht="13.5">
      <c r="C1884">
        <v>9083199997</v>
      </c>
      <c r="D1884">
        <v>23</v>
      </c>
      <c r="E1884">
        <v>238</v>
      </c>
      <c r="F1884">
        <v>3557787</v>
      </c>
      <c r="G1884">
        <v>412694</v>
      </c>
      <c r="H1884">
        <v>35990564</v>
      </c>
    </row>
    <row r="1885" spans="3:8" ht="13.5">
      <c r="C1885">
        <v>9083199998</v>
      </c>
      <c r="D1885">
        <v>286</v>
      </c>
      <c r="E1885">
        <v>402</v>
      </c>
      <c r="F1885">
        <v>639654</v>
      </c>
      <c r="G1885">
        <v>0</v>
      </c>
      <c r="H1885">
        <v>6396540</v>
      </c>
    </row>
    <row r="1886" spans="3:8" ht="13.5">
      <c r="C1886">
        <v>9093100117</v>
      </c>
      <c r="D1886">
        <v>3</v>
      </c>
      <c r="E1886">
        <v>36</v>
      </c>
      <c r="F1886">
        <v>159944</v>
      </c>
      <c r="G1886">
        <v>62804</v>
      </c>
      <c r="H1886">
        <v>1662244</v>
      </c>
    </row>
    <row r="1887" spans="3:8" ht="13.5">
      <c r="C1887">
        <v>9093100118</v>
      </c>
      <c r="D1887">
        <v>26</v>
      </c>
      <c r="E1887">
        <v>30</v>
      </c>
      <c r="F1887">
        <v>21570</v>
      </c>
      <c r="G1887">
        <v>0</v>
      </c>
      <c r="H1887">
        <v>215700</v>
      </c>
    </row>
    <row r="1888" spans="3:8" ht="13.5">
      <c r="C1888">
        <v>9093100297</v>
      </c>
      <c r="D1888">
        <v>1</v>
      </c>
      <c r="E1888">
        <v>3</v>
      </c>
      <c r="F1888">
        <v>42339</v>
      </c>
      <c r="G1888">
        <v>3580</v>
      </c>
      <c r="H1888">
        <v>426970</v>
      </c>
    </row>
    <row r="1889" spans="3:8" ht="13.5">
      <c r="C1889">
        <v>9093100298</v>
      </c>
      <c r="D1889">
        <v>22</v>
      </c>
      <c r="E1889">
        <v>29</v>
      </c>
      <c r="F1889">
        <v>19352</v>
      </c>
      <c r="G1889">
        <v>0</v>
      </c>
      <c r="H1889">
        <v>193520</v>
      </c>
    </row>
    <row r="1890" spans="3:8" ht="13.5">
      <c r="C1890">
        <v>9093100377</v>
      </c>
      <c r="D1890">
        <v>2</v>
      </c>
      <c r="E1890">
        <v>19</v>
      </c>
      <c r="F1890">
        <v>235267</v>
      </c>
      <c r="G1890">
        <v>36516</v>
      </c>
      <c r="H1890">
        <v>2389186</v>
      </c>
    </row>
    <row r="1891" spans="3:8" ht="13.5">
      <c r="C1891">
        <v>9093100378</v>
      </c>
      <c r="D1891">
        <v>8</v>
      </c>
      <c r="E1891">
        <v>8</v>
      </c>
      <c r="F1891">
        <v>13014</v>
      </c>
      <c r="G1891">
        <v>0</v>
      </c>
      <c r="H1891">
        <v>130140</v>
      </c>
    </row>
    <row r="1892" spans="3:8" ht="13.5">
      <c r="C1892">
        <v>9093100458</v>
      </c>
      <c r="D1892">
        <v>3</v>
      </c>
      <c r="E1892">
        <v>13</v>
      </c>
      <c r="F1892">
        <v>5396</v>
      </c>
      <c r="G1892">
        <v>0</v>
      </c>
      <c r="H1892">
        <v>53960</v>
      </c>
    </row>
    <row r="1893" spans="3:8" ht="13.5">
      <c r="C1893">
        <v>9093105247</v>
      </c>
      <c r="D1893">
        <v>1</v>
      </c>
      <c r="E1893">
        <v>2</v>
      </c>
      <c r="F1893">
        <v>47779</v>
      </c>
      <c r="G1893">
        <v>1920</v>
      </c>
      <c r="H1893">
        <v>479710</v>
      </c>
    </row>
    <row r="1894" spans="3:8" ht="13.5">
      <c r="C1894">
        <v>9093105248</v>
      </c>
      <c r="D1894">
        <v>4</v>
      </c>
      <c r="E1894">
        <v>6</v>
      </c>
      <c r="F1894">
        <v>8350</v>
      </c>
      <c r="G1894">
        <v>0</v>
      </c>
      <c r="H1894">
        <v>83500</v>
      </c>
    </row>
    <row r="1895" spans="3:8" ht="13.5">
      <c r="C1895">
        <v>9093105818</v>
      </c>
      <c r="D1895">
        <v>1</v>
      </c>
      <c r="E1895">
        <v>2</v>
      </c>
      <c r="F1895">
        <v>340</v>
      </c>
      <c r="G1895">
        <v>0</v>
      </c>
      <c r="H1895">
        <v>3400</v>
      </c>
    </row>
    <row r="1896" spans="3:8" ht="13.5">
      <c r="C1896">
        <v>9093106157</v>
      </c>
      <c r="D1896">
        <v>1</v>
      </c>
      <c r="E1896">
        <v>1</v>
      </c>
      <c r="F1896">
        <v>103725</v>
      </c>
      <c r="G1896">
        <v>1280</v>
      </c>
      <c r="H1896">
        <v>1038530</v>
      </c>
    </row>
    <row r="1897" spans="3:8" ht="13.5">
      <c r="C1897">
        <v>9093106158</v>
      </c>
      <c r="D1897">
        <v>2</v>
      </c>
      <c r="E1897">
        <v>2</v>
      </c>
      <c r="F1897">
        <v>1459</v>
      </c>
      <c r="G1897">
        <v>0</v>
      </c>
      <c r="H1897">
        <v>14590</v>
      </c>
    </row>
    <row r="1898" spans="3:8" ht="13.5">
      <c r="C1898">
        <v>9093106808</v>
      </c>
      <c r="D1898">
        <v>3</v>
      </c>
      <c r="E1898">
        <v>16</v>
      </c>
      <c r="F1898">
        <v>9214</v>
      </c>
      <c r="G1898">
        <v>0</v>
      </c>
      <c r="H1898">
        <v>92140</v>
      </c>
    </row>
    <row r="1899" spans="3:8" ht="13.5">
      <c r="C1899">
        <v>9093108218</v>
      </c>
      <c r="D1899">
        <v>1</v>
      </c>
      <c r="E1899">
        <v>1</v>
      </c>
      <c r="F1899">
        <v>752</v>
      </c>
      <c r="G1899">
        <v>0</v>
      </c>
      <c r="H1899">
        <v>7520</v>
      </c>
    </row>
    <row r="1900" spans="3:8" ht="13.5">
      <c r="C1900">
        <v>9093108398</v>
      </c>
      <c r="D1900">
        <v>1</v>
      </c>
      <c r="E1900">
        <v>2</v>
      </c>
      <c r="F1900">
        <v>737</v>
      </c>
      <c r="G1900">
        <v>0</v>
      </c>
      <c r="H1900">
        <v>7370</v>
      </c>
    </row>
    <row r="1901" spans="3:8" ht="13.5">
      <c r="C1901">
        <v>9093108478</v>
      </c>
      <c r="D1901">
        <v>1</v>
      </c>
      <c r="E1901">
        <v>1</v>
      </c>
      <c r="F1901">
        <v>232</v>
      </c>
      <c r="G1901">
        <v>0</v>
      </c>
      <c r="H1901">
        <v>2320</v>
      </c>
    </row>
    <row r="1902" spans="3:8" ht="13.5">
      <c r="C1902">
        <v>9093108628</v>
      </c>
      <c r="D1902">
        <v>1</v>
      </c>
      <c r="E1902">
        <v>1</v>
      </c>
      <c r="F1902">
        <v>900</v>
      </c>
      <c r="G1902">
        <v>0</v>
      </c>
      <c r="H1902">
        <v>9000</v>
      </c>
    </row>
    <row r="1903" spans="3:8" ht="13.5">
      <c r="C1903">
        <v>9093108708</v>
      </c>
      <c r="D1903">
        <v>5</v>
      </c>
      <c r="E1903">
        <v>9</v>
      </c>
      <c r="F1903">
        <v>7034</v>
      </c>
      <c r="G1903">
        <v>0</v>
      </c>
      <c r="H1903">
        <v>70340</v>
      </c>
    </row>
    <row r="1904" spans="3:8" ht="13.5">
      <c r="C1904">
        <v>9093108888</v>
      </c>
      <c r="D1904">
        <v>2</v>
      </c>
      <c r="E1904">
        <v>3</v>
      </c>
      <c r="F1904">
        <v>3238</v>
      </c>
      <c r="G1904">
        <v>0</v>
      </c>
      <c r="H1904">
        <v>32380</v>
      </c>
    </row>
    <row r="1905" spans="3:8" ht="13.5">
      <c r="C1905">
        <v>9093108968</v>
      </c>
      <c r="D1905">
        <v>1</v>
      </c>
      <c r="E1905">
        <v>4</v>
      </c>
      <c r="F1905">
        <v>2840</v>
      </c>
      <c r="G1905">
        <v>0</v>
      </c>
      <c r="H1905">
        <v>28400</v>
      </c>
    </row>
    <row r="1906" spans="3:8" ht="13.5">
      <c r="C1906">
        <v>9093109047</v>
      </c>
      <c r="D1906">
        <v>2</v>
      </c>
      <c r="E1906">
        <v>26</v>
      </c>
      <c r="F1906">
        <v>114382</v>
      </c>
      <c r="G1906">
        <v>53568</v>
      </c>
      <c r="H1906">
        <v>1197388</v>
      </c>
    </row>
    <row r="1907" spans="3:8" ht="13.5">
      <c r="C1907">
        <v>9093109048</v>
      </c>
      <c r="D1907">
        <v>3</v>
      </c>
      <c r="E1907">
        <v>5</v>
      </c>
      <c r="F1907">
        <v>4450</v>
      </c>
      <c r="G1907">
        <v>0</v>
      </c>
      <c r="H1907">
        <v>44500</v>
      </c>
    </row>
    <row r="1908" spans="3:8" ht="13.5">
      <c r="C1908">
        <v>9093109207</v>
      </c>
      <c r="D1908">
        <v>1</v>
      </c>
      <c r="E1908">
        <v>31</v>
      </c>
      <c r="F1908">
        <v>72257</v>
      </c>
      <c r="G1908">
        <v>66588</v>
      </c>
      <c r="H1908">
        <v>789158</v>
      </c>
    </row>
    <row r="1909" spans="3:8" ht="13.5">
      <c r="C1909">
        <v>9093109208</v>
      </c>
      <c r="D1909">
        <v>1</v>
      </c>
      <c r="E1909">
        <v>1</v>
      </c>
      <c r="F1909">
        <v>268</v>
      </c>
      <c r="G1909">
        <v>0</v>
      </c>
      <c r="H1909">
        <v>2680</v>
      </c>
    </row>
    <row r="1910" spans="3:8" ht="13.5">
      <c r="C1910">
        <v>9093199997</v>
      </c>
      <c r="D1910">
        <v>11</v>
      </c>
      <c r="E1910">
        <v>118</v>
      </c>
      <c r="F1910">
        <v>775693</v>
      </c>
      <c r="G1910">
        <v>226256</v>
      </c>
      <c r="H1910">
        <v>7983186</v>
      </c>
    </row>
    <row r="1911" spans="3:8" ht="13.5">
      <c r="C1911">
        <v>9093199998</v>
      </c>
      <c r="D1911">
        <v>85</v>
      </c>
      <c r="E1911">
        <v>133</v>
      </c>
      <c r="F1911">
        <v>99146</v>
      </c>
      <c r="G1911">
        <v>0</v>
      </c>
      <c r="H1911">
        <v>991460</v>
      </c>
    </row>
    <row r="1912" spans="3:8" ht="13.5">
      <c r="C1912">
        <v>9103100117</v>
      </c>
      <c r="D1912">
        <v>3</v>
      </c>
      <c r="E1912">
        <v>24</v>
      </c>
      <c r="F1912">
        <v>52899</v>
      </c>
      <c r="G1912">
        <v>26818</v>
      </c>
      <c r="H1912">
        <v>555808</v>
      </c>
    </row>
    <row r="1913" spans="3:8" ht="13.5">
      <c r="C1913">
        <v>9103100118</v>
      </c>
      <c r="D1913">
        <v>121</v>
      </c>
      <c r="E1913">
        <v>162</v>
      </c>
      <c r="F1913">
        <v>91995</v>
      </c>
      <c r="G1913">
        <v>0</v>
      </c>
      <c r="H1913">
        <v>919950</v>
      </c>
    </row>
    <row r="1914" spans="3:8" ht="13.5">
      <c r="C1914">
        <v>9103100297</v>
      </c>
      <c r="D1914">
        <v>4</v>
      </c>
      <c r="E1914">
        <v>22</v>
      </c>
      <c r="F1914">
        <v>62393</v>
      </c>
      <c r="G1914">
        <v>23696</v>
      </c>
      <c r="H1914">
        <v>647626</v>
      </c>
    </row>
    <row r="1915" spans="3:8" ht="13.5">
      <c r="C1915">
        <v>9103100298</v>
      </c>
      <c r="D1915">
        <v>71</v>
      </c>
      <c r="E1915">
        <v>106</v>
      </c>
      <c r="F1915">
        <v>64275</v>
      </c>
      <c r="G1915">
        <v>0</v>
      </c>
      <c r="H1915">
        <v>642750</v>
      </c>
    </row>
    <row r="1916" spans="3:8" ht="13.5">
      <c r="C1916">
        <v>9103100377</v>
      </c>
      <c r="D1916">
        <v>2</v>
      </c>
      <c r="E1916">
        <v>4</v>
      </c>
      <c r="F1916">
        <v>23811</v>
      </c>
      <c r="G1916">
        <v>2760</v>
      </c>
      <c r="H1916">
        <v>240870</v>
      </c>
    </row>
    <row r="1917" spans="3:8" ht="13.5">
      <c r="C1917">
        <v>9103100378</v>
      </c>
      <c r="D1917">
        <v>14</v>
      </c>
      <c r="E1917">
        <v>23</v>
      </c>
      <c r="F1917">
        <v>20705</v>
      </c>
      <c r="G1917">
        <v>0</v>
      </c>
      <c r="H1917">
        <v>207050</v>
      </c>
    </row>
    <row r="1918" spans="3:8" ht="13.5">
      <c r="C1918">
        <v>9103100458</v>
      </c>
      <c r="D1918">
        <v>18</v>
      </c>
      <c r="E1918">
        <v>31</v>
      </c>
      <c r="F1918">
        <v>25789</v>
      </c>
      <c r="G1918">
        <v>0</v>
      </c>
      <c r="H1918">
        <v>257890</v>
      </c>
    </row>
    <row r="1919" spans="3:8" ht="13.5">
      <c r="C1919">
        <v>9103105248</v>
      </c>
      <c r="D1919">
        <v>6</v>
      </c>
      <c r="E1919">
        <v>8</v>
      </c>
      <c r="F1919">
        <v>5328</v>
      </c>
      <c r="G1919">
        <v>0</v>
      </c>
      <c r="H1919">
        <v>53280</v>
      </c>
    </row>
    <row r="1920" spans="3:8" ht="13.5">
      <c r="C1920">
        <v>9103105818</v>
      </c>
      <c r="D1920">
        <v>1</v>
      </c>
      <c r="E1920">
        <v>2</v>
      </c>
      <c r="F1920">
        <v>950</v>
      </c>
      <c r="G1920">
        <v>0</v>
      </c>
      <c r="H1920">
        <v>9500</v>
      </c>
    </row>
    <row r="1921" spans="3:8" ht="13.5">
      <c r="C1921">
        <v>9103106158</v>
      </c>
      <c r="D1921">
        <v>4</v>
      </c>
      <c r="E1921">
        <v>6</v>
      </c>
      <c r="F1921">
        <v>13592</v>
      </c>
      <c r="G1921">
        <v>0</v>
      </c>
      <c r="H1921">
        <v>135920</v>
      </c>
    </row>
    <row r="1922" spans="3:8" ht="13.5">
      <c r="C1922">
        <v>9103106808</v>
      </c>
      <c r="D1922">
        <v>3</v>
      </c>
      <c r="E1922">
        <v>4</v>
      </c>
      <c r="F1922">
        <v>1548</v>
      </c>
      <c r="G1922">
        <v>0</v>
      </c>
      <c r="H1922">
        <v>15480</v>
      </c>
    </row>
    <row r="1923" spans="3:8" ht="13.5">
      <c r="C1923">
        <v>9103108218</v>
      </c>
      <c r="D1923">
        <v>1</v>
      </c>
      <c r="E1923">
        <v>1</v>
      </c>
      <c r="F1923">
        <v>122</v>
      </c>
      <c r="G1923">
        <v>0</v>
      </c>
      <c r="H1923">
        <v>1220</v>
      </c>
    </row>
    <row r="1924" spans="3:8" ht="13.5">
      <c r="C1924">
        <v>9103108397</v>
      </c>
      <c r="D1924">
        <v>1</v>
      </c>
      <c r="E1924">
        <v>6</v>
      </c>
      <c r="F1924">
        <v>15388</v>
      </c>
      <c r="G1924">
        <v>6578</v>
      </c>
      <c r="H1924">
        <v>160458</v>
      </c>
    </row>
    <row r="1925" spans="3:8" ht="13.5">
      <c r="C1925">
        <v>9103108398</v>
      </c>
      <c r="D1925">
        <v>2</v>
      </c>
      <c r="E1925">
        <v>6</v>
      </c>
      <c r="F1925">
        <v>1636</v>
      </c>
      <c r="G1925">
        <v>0</v>
      </c>
      <c r="H1925">
        <v>16360</v>
      </c>
    </row>
    <row r="1926" spans="3:8" ht="13.5">
      <c r="C1926">
        <v>9103108628</v>
      </c>
      <c r="D1926">
        <v>5</v>
      </c>
      <c r="E1926">
        <v>12</v>
      </c>
      <c r="F1926">
        <v>5974</v>
      </c>
      <c r="G1926">
        <v>0</v>
      </c>
      <c r="H1926">
        <v>59740</v>
      </c>
    </row>
    <row r="1927" spans="3:8" ht="13.5">
      <c r="C1927">
        <v>9103108707</v>
      </c>
      <c r="D1927">
        <v>1</v>
      </c>
      <c r="E1927">
        <v>2</v>
      </c>
      <c r="F1927">
        <v>12593</v>
      </c>
      <c r="G1927">
        <v>1356</v>
      </c>
      <c r="H1927">
        <v>127286</v>
      </c>
    </row>
    <row r="1928" spans="3:8" ht="13.5">
      <c r="C1928">
        <v>9103108708</v>
      </c>
      <c r="D1928">
        <v>13</v>
      </c>
      <c r="E1928">
        <v>15</v>
      </c>
      <c r="F1928">
        <v>6530</v>
      </c>
      <c r="G1928">
        <v>0</v>
      </c>
      <c r="H1928">
        <v>65300</v>
      </c>
    </row>
    <row r="1929" spans="3:8" ht="13.5">
      <c r="C1929">
        <v>9103108888</v>
      </c>
      <c r="D1929">
        <v>6</v>
      </c>
      <c r="E1929">
        <v>13</v>
      </c>
      <c r="F1929">
        <v>6061</v>
      </c>
      <c r="G1929">
        <v>0</v>
      </c>
      <c r="H1929">
        <v>60610</v>
      </c>
    </row>
    <row r="1930" spans="3:8" ht="13.5">
      <c r="C1930">
        <v>9103108968</v>
      </c>
      <c r="D1930">
        <v>6</v>
      </c>
      <c r="E1930">
        <v>8</v>
      </c>
      <c r="F1930">
        <v>4081</v>
      </c>
      <c r="G1930">
        <v>0</v>
      </c>
      <c r="H1930">
        <v>40810</v>
      </c>
    </row>
    <row r="1931" spans="3:8" ht="13.5">
      <c r="C1931">
        <v>9103109047</v>
      </c>
      <c r="D1931">
        <v>1</v>
      </c>
      <c r="E1931">
        <v>7</v>
      </c>
      <c r="F1931">
        <v>20600</v>
      </c>
      <c r="G1931">
        <v>7084</v>
      </c>
      <c r="H1931">
        <v>213084</v>
      </c>
    </row>
    <row r="1932" spans="3:8" ht="13.5">
      <c r="C1932">
        <v>9103109048</v>
      </c>
      <c r="D1932">
        <v>7</v>
      </c>
      <c r="E1932">
        <v>10</v>
      </c>
      <c r="F1932">
        <v>4627</v>
      </c>
      <c r="G1932">
        <v>0</v>
      </c>
      <c r="H1932">
        <v>46270</v>
      </c>
    </row>
    <row r="1933" spans="3:8" ht="13.5">
      <c r="C1933">
        <v>9103109127</v>
      </c>
      <c r="D1933">
        <v>1</v>
      </c>
      <c r="E1933">
        <v>9</v>
      </c>
      <c r="F1933">
        <v>12310</v>
      </c>
      <c r="G1933">
        <v>12144</v>
      </c>
      <c r="H1933">
        <v>135244</v>
      </c>
    </row>
    <row r="1934" spans="3:8" ht="13.5">
      <c r="C1934">
        <v>9103109128</v>
      </c>
      <c r="D1934">
        <v>6</v>
      </c>
      <c r="E1934">
        <v>6</v>
      </c>
      <c r="F1934">
        <v>3626</v>
      </c>
      <c r="G1934">
        <v>0</v>
      </c>
      <c r="H1934">
        <v>36260</v>
      </c>
    </row>
    <row r="1935" spans="3:8" ht="13.5">
      <c r="C1935">
        <v>9103109208</v>
      </c>
      <c r="D1935">
        <v>8</v>
      </c>
      <c r="E1935">
        <v>10</v>
      </c>
      <c r="F1935">
        <v>4528</v>
      </c>
      <c r="G1935">
        <v>0</v>
      </c>
      <c r="H1935">
        <v>45280</v>
      </c>
    </row>
    <row r="1936" spans="3:8" ht="13.5">
      <c r="C1936">
        <v>9103199997</v>
      </c>
      <c r="D1936">
        <v>13</v>
      </c>
      <c r="E1936">
        <v>74</v>
      </c>
      <c r="F1936">
        <v>199994</v>
      </c>
      <c r="G1936">
        <v>80436</v>
      </c>
      <c r="H1936">
        <v>2080376</v>
      </c>
    </row>
    <row r="1937" spans="3:8" ht="13.5">
      <c r="C1937">
        <v>9103199998</v>
      </c>
      <c r="D1937">
        <v>292</v>
      </c>
      <c r="E1937">
        <v>423</v>
      </c>
      <c r="F1937">
        <v>261367</v>
      </c>
      <c r="G1937">
        <v>0</v>
      </c>
      <c r="H1937">
        <v>2613670</v>
      </c>
    </row>
    <row r="1938" spans="3:8" ht="13.5">
      <c r="C1938">
        <v>9113100118</v>
      </c>
      <c r="D1938">
        <v>13</v>
      </c>
      <c r="E1938">
        <v>15</v>
      </c>
      <c r="F1938">
        <v>9542</v>
      </c>
      <c r="G1938">
        <v>0</v>
      </c>
      <c r="H1938">
        <v>95420</v>
      </c>
    </row>
    <row r="1939" spans="3:8" ht="13.5">
      <c r="C1939">
        <v>9113100298</v>
      </c>
      <c r="D1939">
        <v>11</v>
      </c>
      <c r="E1939">
        <v>15</v>
      </c>
      <c r="F1939">
        <v>8085</v>
      </c>
      <c r="G1939">
        <v>0</v>
      </c>
      <c r="H1939">
        <v>80850</v>
      </c>
    </row>
    <row r="1940" spans="3:8" ht="13.5">
      <c r="C1940">
        <v>9113100378</v>
      </c>
      <c r="D1940">
        <v>3</v>
      </c>
      <c r="E1940">
        <v>5</v>
      </c>
      <c r="F1940">
        <v>1311</v>
      </c>
      <c r="G1940">
        <v>0</v>
      </c>
      <c r="H1940">
        <v>13110</v>
      </c>
    </row>
    <row r="1941" spans="3:8" ht="13.5">
      <c r="C1941">
        <v>9113100458</v>
      </c>
      <c r="D1941">
        <v>3</v>
      </c>
      <c r="E1941">
        <v>7</v>
      </c>
      <c r="F1941">
        <v>3332</v>
      </c>
      <c r="G1941">
        <v>0</v>
      </c>
      <c r="H1941">
        <v>33320</v>
      </c>
    </row>
    <row r="1942" spans="3:8" ht="13.5">
      <c r="C1942">
        <v>9113106158</v>
      </c>
      <c r="D1942">
        <v>1</v>
      </c>
      <c r="E1942">
        <v>1</v>
      </c>
      <c r="F1942">
        <v>806</v>
      </c>
      <c r="G1942">
        <v>0</v>
      </c>
      <c r="H1942">
        <v>8060</v>
      </c>
    </row>
    <row r="1943" spans="3:8" ht="13.5">
      <c r="C1943">
        <v>9113107718</v>
      </c>
      <c r="D1943">
        <v>1</v>
      </c>
      <c r="E1943">
        <v>1</v>
      </c>
      <c r="F1943">
        <v>435</v>
      </c>
      <c r="G1943">
        <v>0</v>
      </c>
      <c r="H1943">
        <v>4350</v>
      </c>
    </row>
    <row r="1944" spans="3:8" ht="13.5">
      <c r="C1944">
        <v>9113108478</v>
      </c>
      <c r="D1944">
        <v>2</v>
      </c>
      <c r="E1944">
        <v>2</v>
      </c>
      <c r="F1944">
        <v>960</v>
      </c>
      <c r="G1944">
        <v>0</v>
      </c>
      <c r="H1944">
        <v>9600</v>
      </c>
    </row>
    <row r="1945" spans="3:8" ht="13.5">
      <c r="C1945">
        <v>9113108628</v>
      </c>
      <c r="D1945">
        <v>1</v>
      </c>
      <c r="E1945">
        <v>1</v>
      </c>
      <c r="F1945">
        <v>270</v>
      </c>
      <c r="G1945">
        <v>0</v>
      </c>
      <c r="H1945">
        <v>2700</v>
      </c>
    </row>
    <row r="1946" spans="3:8" ht="13.5">
      <c r="C1946">
        <v>9113108708</v>
      </c>
      <c r="D1946">
        <v>1</v>
      </c>
      <c r="E1946">
        <v>1</v>
      </c>
      <c r="F1946">
        <v>641</v>
      </c>
      <c r="G1946">
        <v>0</v>
      </c>
      <c r="H1946">
        <v>6410</v>
      </c>
    </row>
    <row r="1947" spans="3:8" ht="13.5">
      <c r="C1947">
        <v>9113108888</v>
      </c>
      <c r="D1947">
        <v>1</v>
      </c>
      <c r="E1947">
        <v>1</v>
      </c>
      <c r="F1947">
        <v>433</v>
      </c>
      <c r="G1947">
        <v>0</v>
      </c>
      <c r="H1947">
        <v>4330</v>
      </c>
    </row>
    <row r="1948" spans="3:8" ht="13.5">
      <c r="C1948">
        <v>9113109128</v>
      </c>
      <c r="D1948">
        <v>4</v>
      </c>
      <c r="E1948">
        <v>7</v>
      </c>
      <c r="F1948">
        <v>2851</v>
      </c>
      <c r="G1948">
        <v>0</v>
      </c>
      <c r="H1948">
        <v>28510</v>
      </c>
    </row>
    <row r="1949" spans="3:8" ht="13.5">
      <c r="C1949">
        <v>9113109208</v>
      </c>
      <c r="D1949">
        <v>1</v>
      </c>
      <c r="E1949">
        <v>1</v>
      </c>
      <c r="F1949">
        <v>192</v>
      </c>
      <c r="G1949">
        <v>0</v>
      </c>
      <c r="H1949">
        <v>1920</v>
      </c>
    </row>
    <row r="1950" spans="3:8" ht="13.5">
      <c r="C1950">
        <v>9113199998</v>
      </c>
      <c r="D1950">
        <v>42</v>
      </c>
      <c r="E1950">
        <v>57</v>
      </c>
      <c r="F1950">
        <v>28858</v>
      </c>
      <c r="G1950">
        <v>0</v>
      </c>
      <c r="H1950">
        <v>288580</v>
      </c>
    </row>
    <row r="1951" spans="3:8" ht="13.5">
      <c r="C1951">
        <v>9123100117</v>
      </c>
      <c r="D1951">
        <v>12</v>
      </c>
      <c r="E1951">
        <v>101</v>
      </c>
      <c r="F1951">
        <v>881783</v>
      </c>
      <c r="G1951">
        <v>158846</v>
      </c>
      <c r="H1951">
        <v>8976676</v>
      </c>
    </row>
    <row r="1952" spans="3:8" ht="13.5">
      <c r="C1952">
        <v>9123100118</v>
      </c>
      <c r="D1952">
        <v>68</v>
      </c>
      <c r="E1952">
        <v>107</v>
      </c>
      <c r="F1952">
        <v>107093</v>
      </c>
      <c r="G1952">
        <v>0</v>
      </c>
      <c r="H1952">
        <v>1070930</v>
      </c>
    </row>
    <row r="1953" spans="3:8" ht="13.5">
      <c r="C1953">
        <v>9123100297</v>
      </c>
      <c r="D1953">
        <v>8</v>
      </c>
      <c r="E1953">
        <v>59</v>
      </c>
      <c r="F1953">
        <v>496861</v>
      </c>
      <c r="G1953">
        <v>93272</v>
      </c>
      <c r="H1953">
        <v>5061882</v>
      </c>
    </row>
    <row r="1954" spans="3:8" ht="13.5">
      <c r="C1954">
        <v>9123100298</v>
      </c>
      <c r="D1954">
        <v>73</v>
      </c>
      <c r="E1954">
        <v>102</v>
      </c>
      <c r="F1954">
        <v>101932</v>
      </c>
      <c r="G1954">
        <v>0</v>
      </c>
      <c r="H1954">
        <v>1019320</v>
      </c>
    </row>
    <row r="1955" spans="3:8" ht="13.5">
      <c r="C1955">
        <v>9123100377</v>
      </c>
      <c r="D1955">
        <v>1</v>
      </c>
      <c r="E1955">
        <v>3</v>
      </c>
      <c r="F1955">
        <v>19948</v>
      </c>
      <c r="G1955">
        <v>3200</v>
      </c>
      <c r="H1955">
        <v>202680</v>
      </c>
    </row>
    <row r="1956" spans="3:8" ht="13.5">
      <c r="C1956">
        <v>9123100378</v>
      </c>
      <c r="D1956">
        <v>18</v>
      </c>
      <c r="E1956">
        <v>25</v>
      </c>
      <c r="F1956">
        <v>23028</v>
      </c>
      <c r="G1956">
        <v>0</v>
      </c>
      <c r="H1956">
        <v>230280</v>
      </c>
    </row>
    <row r="1957" spans="3:8" ht="13.5">
      <c r="C1957">
        <v>9123100457</v>
      </c>
      <c r="D1957">
        <v>4</v>
      </c>
      <c r="E1957">
        <v>78</v>
      </c>
      <c r="F1957">
        <v>152128</v>
      </c>
      <c r="G1957">
        <v>156330</v>
      </c>
      <c r="H1957">
        <v>1677610</v>
      </c>
    </row>
    <row r="1958" spans="3:8" ht="13.5">
      <c r="C1958">
        <v>9123100458</v>
      </c>
      <c r="D1958">
        <v>16</v>
      </c>
      <c r="E1958">
        <v>27</v>
      </c>
      <c r="F1958">
        <v>21806</v>
      </c>
      <c r="G1958">
        <v>0</v>
      </c>
      <c r="H1958">
        <v>218060</v>
      </c>
    </row>
    <row r="1959" spans="3:8" ht="13.5">
      <c r="C1959">
        <v>9123105248</v>
      </c>
      <c r="D1959">
        <v>3</v>
      </c>
      <c r="E1959">
        <v>6</v>
      </c>
      <c r="F1959">
        <v>7165</v>
      </c>
      <c r="G1959">
        <v>0</v>
      </c>
      <c r="H1959">
        <v>71650</v>
      </c>
    </row>
    <row r="1960" spans="3:8" ht="13.5">
      <c r="C1960">
        <v>9123105818</v>
      </c>
      <c r="D1960">
        <v>2</v>
      </c>
      <c r="E1960">
        <v>2</v>
      </c>
      <c r="F1960">
        <v>4148</v>
      </c>
      <c r="G1960">
        <v>0</v>
      </c>
      <c r="H1960">
        <v>41480</v>
      </c>
    </row>
    <row r="1961" spans="3:8" ht="13.5">
      <c r="C1961">
        <v>9123106158</v>
      </c>
      <c r="D1961">
        <v>6</v>
      </c>
      <c r="E1961">
        <v>9</v>
      </c>
      <c r="F1961">
        <v>19395</v>
      </c>
      <c r="G1961">
        <v>0</v>
      </c>
      <c r="H1961">
        <v>193950</v>
      </c>
    </row>
    <row r="1962" spans="3:8" ht="13.5">
      <c r="C1962">
        <v>9123106808</v>
      </c>
      <c r="D1962">
        <v>4</v>
      </c>
      <c r="E1962">
        <v>8</v>
      </c>
      <c r="F1962">
        <v>7814</v>
      </c>
      <c r="G1962">
        <v>0</v>
      </c>
      <c r="H1962">
        <v>78140</v>
      </c>
    </row>
    <row r="1963" spans="3:8" ht="13.5">
      <c r="C1963">
        <v>9123107718</v>
      </c>
      <c r="D1963">
        <v>3</v>
      </c>
      <c r="E1963">
        <v>4</v>
      </c>
      <c r="F1963">
        <v>5302</v>
      </c>
      <c r="G1963">
        <v>0</v>
      </c>
      <c r="H1963">
        <v>53020</v>
      </c>
    </row>
    <row r="1964" spans="3:8" ht="13.5">
      <c r="C1964">
        <v>9123108218</v>
      </c>
      <c r="D1964">
        <v>6</v>
      </c>
      <c r="E1964">
        <v>8</v>
      </c>
      <c r="F1964">
        <v>5347</v>
      </c>
      <c r="G1964">
        <v>0</v>
      </c>
      <c r="H1964">
        <v>53470</v>
      </c>
    </row>
    <row r="1965" spans="3:8" ht="13.5">
      <c r="C1965">
        <v>9123108398</v>
      </c>
      <c r="D1965">
        <v>3</v>
      </c>
      <c r="E1965">
        <v>5</v>
      </c>
      <c r="F1965">
        <v>6827</v>
      </c>
      <c r="G1965">
        <v>0</v>
      </c>
      <c r="H1965">
        <v>68270</v>
      </c>
    </row>
    <row r="1966" spans="3:8" ht="13.5">
      <c r="C1966">
        <v>9123108478</v>
      </c>
      <c r="D1966">
        <v>2</v>
      </c>
      <c r="E1966">
        <v>2</v>
      </c>
      <c r="F1966">
        <v>4415</v>
      </c>
      <c r="G1966">
        <v>0</v>
      </c>
      <c r="H1966">
        <v>44150</v>
      </c>
    </row>
    <row r="1967" spans="3:8" ht="13.5">
      <c r="C1967">
        <v>9123108628</v>
      </c>
      <c r="D1967">
        <v>11</v>
      </c>
      <c r="E1967">
        <v>17</v>
      </c>
      <c r="F1967">
        <v>40647</v>
      </c>
      <c r="G1967">
        <v>0</v>
      </c>
      <c r="H1967">
        <v>406470</v>
      </c>
    </row>
    <row r="1968" spans="3:8" ht="13.5">
      <c r="C1968">
        <v>9123108708</v>
      </c>
      <c r="D1968">
        <v>5</v>
      </c>
      <c r="E1968">
        <v>7</v>
      </c>
      <c r="F1968">
        <v>22255</v>
      </c>
      <c r="G1968">
        <v>0</v>
      </c>
      <c r="H1968">
        <v>222550</v>
      </c>
    </row>
    <row r="1969" spans="3:8" ht="13.5">
      <c r="C1969">
        <v>9123108887</v>
      </c>
      <c r="D1969">
        <v>1</v>
      </c>
      <c r="E1969">
        <v>13</v>
      </c>
      <c r="F1969">
        <v>61244</v>
      </c>
      <c r="G1969">
        <v>22400</v>
      </c>
      <c r="H1969">
        <v>634840</v>
      </c>
    </row>
    <row r="1970" spans="3:8" ht="13.5">
      <c r="C1970">
        <v>9123108888</v>
      </c>
      <c r="D1970">
        <v>5</v>
      </c>
      <c r="E1970">
        <v>7</v>
      </c>
      <c r="F1970">
        <v>23568</v>
      </c>
      <c r="G1970">
        <v>0</v>
      </c>
      <c r="H1970">
        <v>235680</v>
      </c>
    </row>
    <row r="1971" spans="3:8" ht="13.5">
      <c r="C1971">
        <v>9123108968</v>
      </c>
      <c r="D1971">
        <v>5</v>
      </c>
      <c r="E1971">
        <v>5</v>
      </c>
      <c r="F1971">
        <v>4318</v>
      </c>
      <c r="G1971">
        <v>0</v>
      </c>
      <c r="H1971">
        <v>43180</v>
      </c>
    </row>
    <row r="1972" spans="3:8" ht="13.5">
      <c r="C1972">
        <v>9123109048</v>
      </c>
      <c r="D1972">
        <v>12</v>
      </c>
      <c r="E1972">
        <v>13</v>
      </c>
      <c r="F1972">
        <v>12991</v>
      </c>
      <c r="G1972">
        <v>0</v>
      </c>
      <c r="H1972">
        <v>129910</v>
      </c>
    </row>
    <row r="1973" spans="3:8" ht="13.5">
      <c r="C1973">
        <v>9123109128</v>
      </c>
      <c r="D1973">
        <v>3</v>
      </c>
      <c r="E1973">
        <v>3</v>
      </c>
      <c r="F1973">
        <v>1866</v>
      </c>
      <c r="G1973">
        <v>0</v>
      </c>
      <c r="H1973">
        <v>18660</v>
      </c>
    </row>
    <row r="1974" spans="3:8" ht="13.5">
      <c r="C1974">
        <v>9123109208</v>
      </c>
      <c r="D1974">
        <v>1</v>
      </c>
      <c r="E1974">
        <v>4</v>
      </c>
      <c r="F1974">
        <v>5203</v>
      </c>
      <c r="G1974">
        <v>0</v>
      </c>
      <c r="H1974">
        <v>52030</v>
      </c>
    </row>
    <row r="1975" spans="3:8" ht="13.5">
      <c r="C1975">
        <v>9123199997</v>
      </c>
      <c r="D1975">
        <v>26</v>
      </c>
      <c r="E1975">
        <v>254</v>
      </c>
      <c r="F1975">
        <v>1611964</v>
      </c>
      <c r="G1975">
        <v>434048</v>
      </c>
      <c r="H1975">
        <v>16553688</v>
      </c>
    </row>
    <row r="1976" spans="3:8" ht="13.5">
      <c r="C1976">
        <v>9123199998</v>
      </c>
      <c r="D1976">
        <v>246</v>
      </c>
      <c r="E1976">
        <v>361</v>
      </c>
      <c r="F1976">
        <v>425120</v>
      </c>
      <c r="G1976">
        <v>0</v>
      </c>
      <c r="H1976">
        <v>4251200</v>
      </c>
    </row>
    <row r="1977" spans="3:8" ht="13.5">
      <c r="C1977">
        <v>9993100117</v>
      </c>
      <c r="D1977">
        <v>131</v>
      </c>
      <c r="E1977">
        <v>1920</v>
      </c>
      <c r="F1977">
        <v>8959066</v>
      </c>
      <c r="G1977">
        <v>3524246</v>
      </c>
      <c r="H1977">
        <v>93114906</v>
      </c>
    </row>
    <row r="1978" spans="3:8" ht="13.5">
      <c r="C1978">
        <v>9993100118</v>
      </c>
      <c r="D1978">
        <v>6028</v>
      </c>
      <c r="E1978">
        <v>8152</v>
      </c>
      <c r="F1978">
        <v>7017237</v>
      </c>
      <c r="G1978">
        <v>0</v>
      </c>
      <c r="H1978">
        <v>70172370</v>
      </c>
    </row>
    <row r="1979" spans="3:8" ht="13.5">
      <c r="C1979">
        <v>9993100297</v>
      </c>
      <c r="D1979">
        <v>109</v>
      </c>
      <c r="E1979">
        <v>1593</v>
      </c>
      <c r="F1979">
        <v>7051194</v>
      </c>
      <c r="G1979">
        <v>2929324</v>
      </c>
      <c r="H1979">
        <v>73441264</v>
      </c>
    </row>
    <row r="1980" spans="3:8" ht="13.5">
      <c r="C1980">
        <v>9993100298</v>
      </c>
      <c r="D1980">
        <v>5064</v>
      </c>
      <c r="E1980">
        <v>7009</v>
      </c>
      <c r="F1980">
        <v>5519988</v>
      </c>
      <c r="G1980">
        <v>0</v>
      </c>
      <c r="H1980">
        <v>55199880</v>
      </c>
    </row>
    <row r="1981" spans="3:8" ht="13.5">
      <c r="C1981">
        <v>9993100377</v>
      </c>
      <c r="D1981">
        <v>46</v>
      </c>
      <c r="E1981">
        <v>592</v>
      </c>
      <c r="F1981">
        <v>2900559</v>
      </c>
      <c r="G1981">
        <v>902330</v>
      </c>
      <c r="H1981">
        <v>29907920</v>
      </c>
    </row>
    <row r="1982" spans="3:8" ht="13.5">
      <c r="C1982">
        <v>9993100378</v>
      </c>
      <c r="D1982">
        <v>1842</v>
      </c>
      <c r="E1982">
        <v>2606</v>
      </c>
      <c r="F1982">
        <v>2007863</v>
      </c>
      <c r="G1982">
        <v>0</v>
      </c>
      <c r="H1982">
        <v>20078630</v>
      </c>
    </row>
    <row r="1983" spans="3:8" ht="13.5">
      <c r="C1983">
        <v>9993100457</v>
      </c>
      <c r="D1983">
        <v>32</v>
      </c>
      <c r="E1983">
        <v>428</v>
      </c>
      <c r="F1983">
        <v>3191196</v>
      </c>
      <c r="G1983">
        <v>829354</v>
      </c>
      <c r="H1983">
        <v>32741314</v>
      </c>
    </row>
    <row r="1984" spans="3:8" ht="13.5">
      <c r="C1984">
        <v>9993100458</v>
      </c>
      <c r="D1984">
        <v>1373</v>
      </c>
      <c r="E1984">
        <v>2187</v>
      </c>
      <c r="F1984">
        <v>1826965</v>
      </c>
      <c r="G1984">
        <v>0</v>
      </c>
      <c r="H1984">
        <v>18269650</v>
      </c>
    </row>
    <row r="1985" spans="3:8" ht="13.5">
      <c r="C1985">
        <v>9993105247</v>
      </c>
      <c r="D1985">
        <v>15</v>
      </c>
      <c r="E1985">
        <v>201</v>
      </c>
      <c r="F1985">
        <v>854849</v>
      </c>
      <c r="G1985">
        <v>282810</v>
      </c>
      <c r="H1985">
        <v>8831300</v>
      </c>
    </row>
    <row r="1986" spans="3:8" ht="13.5">
      <c r="C1986">
        <v>9993105248</v>
      </c>
      <c r="D1986">
        <v>448</v>
      </c>
      <c r="E1986">
        <v>584</v>
      </c>
      <c r="F1986">
        <v>750846</v>
      </c>
      <c r="G1986">
        <v>0</v>
      </c>
      <c r="H1986">
        <v>7508460</v>
      </c>
    </row>
    <row r="1987" spans="3:8" ht="13.5">
      <c r="C1987">
        <v>9993105817</v>
      </c>
      <c r="D1987">
        <v>3</v>
      </c>
      <c r="E1987">
        <v>34</v>
      </c>
      <c r="F1987">
        <v>125615</v>
      </c>
      <c r="G1987">
        <v>63368</v>
      </c>
      <c r="H1987">
        <v>1319518</v>
      </c>
    </row>
    <row r="1988" spans="3:8" ht="13.5">
      <c r="C1988">
        <v>9993105818</v>
      </c>
      <c r="D1988">
        <v>177</v>
      </c>
      <c r="E1988">
        <v>216</v>
      </c>
      <c r="F1988">
        <v>151750</v>
      </c>
      <c r="G1988">
        <v>0</v>
      </c>
      <c r="H1988">
        <v>1517500</v>
      </c>
    </row>
    <row r="1989" spans="3:8" ht="13.5">
      <c r="C1989">
        <v>9993106157</v>
      </c>
      <c r="D1989">
        <v>7</v>
      </c>
      <c r="E1989">
        <v>77</v>
      </c>
      <c r="F1989">
        <v>497077</v>
      </c>
      <c r="G1989">
        <v>160538</v>
      </c>
      <c r="H1989">
        <v>5131308</v>
      </c>
    </row>
    <row r="1990" spans="3:8" ht="13.5">
      <c r="C1990">
        <v>9993106158</v>
      </c>
      <c r="D1990">
        <v>305</v>
      </c>
      <c r="E1990">
        <v>424</v>
      </c>
      <c r="F1990">
        <v>311758</v>
      </c>
      <c r="G1990">
        <v>0</v>
      </c>
      <c r="H1990">
        <v>3117580</v>
      </c>
    </row>
    <row r="1991" spans="3:8" ht="13.5">
      <c r="C1991">
        <v>9993106807</v>
      </c>
      <c r="D1991">
        <v>8</v>
      </c>
      <c r="E1991">
        <v>185</v>
      </c>
      <c r="F1991">
        <v>533570</v>
      </c>
      <c r="G1991">
        <v>328240</v>
      </c>
      <c r="H1991">
        <v>5663940</v>
      </c>
    </row>
    <row r="1992" spans="3:8" ht="13.5">
      <c r="C1992">
        <v>9993106808</v>
      </c>
      <c r="D1992">
        <v>314</v>
      </c>
      <c r="E1992">
        <v>448</v>
      </c>
      <c r="F1992">
        <v>334778</v>
      </c>
      <c r="G1992">
        <v>0</v>
      </c>
      <c r="H1992">
        <v>3347780</v>
      </c>
    </row>
    <row r="1993" spans="3:8" ht="13.5">
      <c r="C1993">
        <v>9993107717</v>
      </c>
      <c r="D1993">
        <v>1</v>
      </c>
      <c r="E1993">
        <v>15</v>
      </c>
      <c r="F1993">
        <v>37074</v>
      </c>
      <c r="G1993">
        <v>0</v>
      </c>
      <c r="H1993">
        <v>370740</v>
      </c>
    </row>
    <row r="1994" spans="3:8" ht="13.5">
      <c r="C1994">
        <v>9993107718</v>
      </c>
      <c r="D1994">
        <v>125</v>
      </c>
      <c r="E1994">
        <v>192</v>
      </c>
      <c r="F1994">
        <v>219943</v>
      </c>
      <c r="G1994">
        <v>0</v>
      </c>
      <c r="H1994">
        <v>2199430</v>
      </c>
    </row>
    <row r="1995" spans="3:8" ht="13.5">
      <c r="C1995">
        <v>9993108217</v>
      </c>
      <c r="D1995">
        <v>5</v>
      </c>
      <c r="E1995">
        <v>65</v>
      </c>
      <c r="F1995">
        <v>239802</v>
      </c>
      <c r="G1995">
        <v>132108</v>
      </c>
      <c r="H1995">
        <v>2530128</v>
      </c>
    </row>
    <row r="1996" spans="3:8" ht="13.5">
      <c r="C1996">
        <v>9993108218</v>
      </c>
      <c r="D1996">
        <v>189</v>
      </c>
      <c r="E1996">
        <v>264</v>
      </c>
      <c r="F1996">
        <v>265102</v>
      </c>
      <c r="G1996">
        <v>0</v>
      </c>
      <c r="H1996">
        <v>2651020</v>
      </c>
    </row>
    <row r="1997" spans="3:8" ht="13.5">
      <c r="C1997">
        <v>9993108397</v>
      </c>
      <c r="D1997">
        <v>9</v>
      </c>
      <c r="E1997">
        <v>70</v>
      </c>
      <c r="F1997">
        <v>454757</v>
      </c>
      <c r="G1997">
        <v>108076</v>
      </c>
      <c r="H1997">
        <v>4655646</v>
      </c>
    </row>
    <row r="1998" spans="3:8" ht="13.5">
      <c r="C1998">
        <v>9993108398</v>
      </c>
      <c r="D1998">
        <v>126</v>
      </c>
      <c r="E1998">
        <v>178</v>
      </c>
      <c r="F1998">
        <v>127921</v>
      </c>
      <c r="G1998">
        <v>0</v>
      </c>
      <c r="H1998">
        <v>1279210</v>
      </c>
    </row>
    <row r="1999" spans="3:8" ht="13.5">
      <c r="C1999">
        <v>9993108477</v>
      </c>
      <c r="D1999">
        <v>1</v>
      </c>
      <c r="E1999">
        <v>31</v>
      </c>
      <c r="F1999">
        <v>25498</v>
      </c>
      <c r="G1999">
        <v>66588</v>
      </c>
      <c r="H1999">
        <v>321568</v>
      </c>
    </row>
    <row r="2000" spans="3:8" ht="13.5">
      <c r="C2000">
        <v>9993108478</v>
      </c>
      <c r="D2000">
        <v>130</v>
      </c>
      <c r="E2000">
        <v>166</v>
      </c>
      <c r="F2000">
        <v>156779</v>
      </c>
      <c r="G2000">
        <v>0</v>
      </c>
      <c r="H2000">
        <v>1567790</v>
      </c>
    </row>
    <row r="2001" spans="3:8" ht="13.5">
      <c r="C2001">
        <v>9993108627</v>
      </c>
      <c r="D2001">
        <v>13</v>
      </c>
      <c r="E2001">
        <v>200</v>
      </c>
      <c r="F2001">
        <v>1047926</v>
      </c>
      <c r="G2001">
        <v>358628</v>
      </c>
      <c r="H2001">
        <v>10837888</v>
      </c>
    </row>
    <row r="2002" spans="3:8" ht="13.5">
      <c r="C2002">
        <v>9993108628</v>
      </c>
      <c r="D2002">
        <v>839</v>
      </c>
      <c r="E2002">
        <v>1232</v>
      </c>
      <c r="F2002">
        <v>866714</v>
      </c>
      <c r="G2002">
        <v>0</v>
      </c>
      <c r="H2002">
        <v>8667140</v>
      </c>
    </row>
    <row r="2003" spans="3:8" ht="13.5">
      <c r="C2003">
        <v>9993108707</v>
      </c>
      <c r="D2003">
        <v>18</v>
      </c>
      <c r="E2003">
        <v>301</v>
      </c>
      <c r="F2003">
        <v>1423048</v>
      </c>
      <c r="G2003">
        <v>439182</v>
      </c>
      <c r="H2003">
        <v>14669662</v>
      </c>
    </row>
    <row r="2004" spans="3:8" ht="13.5">
      <c r="C2004">
        <v>9993108708</v>
      </c>
      <c r="D2004">
        <v>666</v>
      </c>
      <c r="E2004">
        <v>854</v>
      </c>
      <c r="F2004">
        <v>625743</v>
      </c>
      <c r="G2004">
        <v>0</v>
      </c>
      <c r="H2004">
        <v>6257430</v>
      </c>
    </row>
    <row r="2005" spans="3:8" ht="13.5">
      <c r="C2005">
        <v>9993108887</v>
      </c>
      <c r="D2005">
        <v>10</v>
      </c>
      <c r="E2005">
        <v>151</v>
      </c>
      <c r="F2005">
        <v>414286</v>
      </c>
      <c r="G2005">
        <v>281850</v>
      </c>
      <c r="H2005">
        <v>4424710</v>
      </c>
    </row>
    <row r="2006" spans="3:8" ht="13.5">
      <c r="C2006">
        <v>9993108888</v>
      </c>
      <c r="D2006">
        <v>489</v>
      </c>
      <c r="E2006">
        <v>730</v>
      </c>
      <c r="F2006">
        <v>745322</v>
      </c>
      <c r="G2006">
        <v>0</v>
      </c>
      <c r="H2006">
        <v>7453220</v>
      </c>
    </row>
    <row r="2007" spans="3:8" ht="13.5">
      <c r="C2007">
        <v>9993108967</v>
      </c>
      <c r="D2007">
        <v>5</v>
      </c>
      <c r="E2007">
        <v>103</v>
      </c>
      <c r="F2007">
        <v>154939</v>
      </c>
      <c r="G2007">
        <v>231400</v>
      </c>
      <c r="H2007">
        <v>1780790</v>
      </c>
    </row>
    <row r="2008" spans="3:8" ht="13.5">
      <c r="C2008">
        <v>9993108968</v>
      </c>
      <c r="D2008">
        <v>489</v>
      </c>
      <c r="E2008">
        <v>665</v>
      </c>
      <c r="F2008">
        <v>516595</v>
      </c>
      <c r="G2008">
        <v>0</v>
      </c>
      <c r="H2008">
        <v>5165950</v>
      </c>
    </row>
    <row r="2009" spans="3:8" ht="13.5">
      <c r="C2009">
        <v>9993109047</v>
      </c>
      <c r="D2009">
        <v>15</v>
      </c>
      <c r="E2009">
        <v>235</v>
      </c>
      <c r="F2009">
        <v>823599</v>
      </c>
      <c r="G2009">
        <v>446646</v>
      </c>
      <c r="H2009">
        <v>8682636</v>
      </c>
    </row>
    <row r="2010" spans="3:8" ht="13.5">
      <c r="C2010">
        <v>9993109048</v>
      </c>
      <c r="D2010">
        <v>849</v>
      </c>
      <c r="E2010">
        <v>1187</v>
      </c>
      <c r="F2010">
        <v>1042841</v>
      </c>
      <c r="G2010">
        <v>0</v>
      </c>
      <c r="H2010">
        <v>10428410</v>
      </c>
    </row>
    <row r="2011" spans="3:8" ht="13.5">
      <c r="C2011">
        <v>9993109127</v>
      </c>
      <c r="D2011">
        <v>12</v>
      </c>
      <c r="E2011">
        <v>222</v>
      </c>
      <c r="F2011">
        <v>920400</v>
      </c>
      <c r="G2011">
        <v>444450</v>
      </c>
      <c r="H2011">
        <v>9648450</v>
      </c>
    </row>
    <row r="2012" spans="3:8" ht="13.5">
      <c r="C2012">
        <v>9993109128</v>
      </c>
      <c r="D2012">
        <v>696</v>
      </c>
      <c r="E2012">
        <v>887</v>
      </c>
      <c r="F2012">
        <v>713980</v>
      </c>
      <c r="G2012">
        <v>0</v>
      </c>
      <c r="H2012">
        <v>7139800</v>
      </c>
    </row>
    <row r="2013" spans="3:8" ht="13.5">
      <c r="C2013">
        <v>9993109207</v>
      </c>
      <c r="D2013">
        <v>15</v>
      </c>
      <c r="E2013">
        <v>278</v>
      </c>
      <c r="F2013">
        <v>1773768</v>
      </c>
      <c r="G2013">
        <v>500074</v>
      </c>
      <c r="H2013">
        <v>18237754</v>
      </c>
    </row>
    <row r="2014" spans="3:8" ht="13.5">
      <c r="C2014">
        <v>9993109208</v>
      </c>
      <c r="D2014">
        <v>716</v>
      </c>
      <c r="E2014">
        <v>1067</v>
      </c>
      <c r="F2014">
        <v>797146</v>
      </c>
      <c r="G2014">
        <v>0</v>
      </c>
      <c r="H2014">
        <v>7971460</v>
      </c>
    </row>
    <row r="2015" spans="3:8" ht="13.5">
      <c r="C2015">
        <v>9993190107</v>
      </c>
      <c r="D2015">
        <v>318</v>
      </c>
      <c r="E2015">
        <v>4533</v>
      </c>
      <c r="F2015">
        <v>22102015</v>
      </c>
      <c r="G2015">
        <v>8185254</v>
      </c>
      <c r="H2015">
        <v>229205404</v>
      </c>
    </row>
    <row r="2016" spans="3:8" ht="13.5">
      <c r="C2016">
        <v>9993190108</v>
      </c>
      <c r="D2016">
        <v>14307</v>
      </c>
      <c r="E2016">
        <v>19954</v>
      </c>
      <c r="F2016">
        <v>16372053</v>
      </c>
      <c r="G2016">
        <v>0</v>
      </c>
      <c r="H2016">
        <v>163720530</v>
      </c>
    </row>
    <row r="2017" spans="3:8" ht="13.5">
      <c r="C2017">
        <v>9993190117</v>
      </c>
      <c r="D2017">
        <v>15</v>
      </c>
      <c r="E2017">
        <v>201</v>
      </c>
      <c r="F2017">
        <v>854849</v>
      </c>
      <c r="G2017">
        <v>282810</v>
      </c>
      <c r="H2017">
        <v>8831300</v>
      </c>
    </row>
    <row r="2018" spans="3:8" ht="13.5">
      <c r="C2018">
        <v>9993190118</v>
      </c>
      <c r="D2018">
        <v>448</v>
      </c>
      <c r="E2018">
        <v>584</v>
      </c>
      <c r="F2018">
        <v>750846</v>
      </c>
      <c r="G2018">
        <v>0</v>
      </c>
      <c r="H2018">
        <v>7508460</v>
      </c>
    </row>
    <row r="2019" spans="3:8" ht="13.5">
      <c r="C2019">
        <v>9993190127</v>
      </c>
      <c r="D2019">
        <v>22</v>
      </c>
      <c r="E2019">
        <v>333</v>
      </c>
      <c r="F2019">
        <v>1543092</v>
      </c>
      <c r="G2019">
        <v>668356</v>
      </c>
      <c r="H2019">
        <v>16099276</v>
      </c>
    </row>
    <row r="2020" spans="3:8" ht="13.5">
      <c r="C2020">
        <v>9993190128</v>
      </c>
      <c r="D2020">
        <v>1178</v>
      </c>
      <c r="E2020">
        <v>1527</v>
      </c>
      <c r="F2020">
        <v>1177488</v>
      </c>
      <c r="G2020">
        <v>0</v>
      </c>
      <c r="H2020">
        <v>11774880</v>
      </c>
    </row>
    <row r="2021" spans="3:8" ht="13.5">
      <c r="C2021">
        <v>9993190137</v>
      </c>
      <c r="D2021">
        <v>54</v>
      </c>
      <c r="E2021">
        <v>964</v>
      </c>
      <c r="F2021">
        <v>4778312</v>
      </c>
      <c r="G2021">
        <v>1626124</v>
      </c>
      <c r="H2021">
        <v>49409244</v>
      </c>
    </row>
    <row r="2022" spans="3:8" ht="13.5">
      <c r="C2022">
        <v>9993190138</v>
      </c>
      <c r="D2022">
        <v>2535</v>
      </c>
      <c r="E2022">
        <v>3601</v>
      </c>
      <c r="F2022">
        <v>2624381</v>
      </c>
      <c r="G2022">
        <v>0</v>
      </c>
      <c r="H2022">
        <v>26243810</v>
      </c>
    </row>
    <row r="2023" spans="3:8" ht="13.5">
      <c r="C2023">
        <v>9993190147</v>
      </c>
      <c r="D2023">
        <v>31</v>
      </c>
      <c r="E2023">
        <v>504</v>
      </c>
      <c r="F2023">
        <v>1429898</v>
      </c>
      <c r="G2023">
        <v>959896</v>
      </c>
      <c r="H2023">
        <v>15258876</v>
      </c>
    </row>
    <row r="2024" spans="3:8" ht="13.5">
      <c r="C2024">
        <v>9993190148</v>
      </c>
      <c r="D2024">
        <v>1952</v>
      </c>
      <c r="E2024">
        <v>2774</v>
      </c>
      <c r="F2024">
        <v>2524701</v>
      </c>
      <c r="G2024">
        <v>0</v>
      </c>
      <c r="H2024">
        <v>25247010</v>
      </c>
    </row>
    <row r="2025" spans="3:8" ht="13.5">
      <c r="C2025">
        <v>9993190157</v>
      </c>
      <c r="D2025">
        <v>15</v>
      </c>
      <c r="E2025">
        <v>166</v>
      </c>
      <c r="F2025">
        <v>720057</v>
      </c>
      <c r="G2025">
        <v>306772</v>
      </c>
      <c r="H2025">
        <v>7507342</v>
      </c>
    </row>
    <row r="2026" spans="3:8" ht="13.5">
      <c r="C2026">
        <v>9993190158</v>
      </c>
      <c r="D2026">
        <v>445</v>
      </c>
      <c r="E2026">
        <v>608</v>
      </c>
      <c r="F2026">
        <v>549802</v>
      </c>
      <c r="G2026">
        <v>0</v>
      </c>
      <c r="H2026">
        <v>5498020</v>
      </c>
    </row>
    <row r="2027" spans="3:8" ht="13.5">
      <c r="C2027">
        <v>9993199997</v>
      </c>
      <c r="D2027">
        <v>455</v>
      </c>
      <c r="E2027">
        <v>6701</v>
      </c>
      <c r="F2027">
        <v>31428223</v>
      </c>
      <c r="G2027">
        <v>12029212</v>
      </c>
      <c r="H2027">
        <v>326311442</v>
      </c>
    </row>
    <row r="2028" spans="3:8" ht="13.5">
      <c r="C2028">
        <v>9993199998</v>
      </c>
      <c r="D2028">
        <v>20865</v>
      </c>
      <c r="E2028">
        <v>29048</v>
      </c>
      <c r="F2028">
        <v>23999271</v>
      </c>
      <c r="G2028">
        <v>0</v>
      </c>
      <c r="H2028">
        <v>239992710</v>
      </c>
    </row>
    <row r="2029" spans="3:8" ht="13.5">
      <c r="C2029">
        <v>10013100118</v>
      </c>
      <c r="D2029">
        <v>33</v>
      </c>
      <c r="E2029">
        <v>49</v>
      </c>
      <c r="F2029">
        <v>19715</v>
      </c>
      <c r="G2029">
        <v>0</v>
      </c>
      <c r="H2029">
        <v>197150</v>
      </c>
    </row>
    <row r="2030" spans="3:8" ht="13.5">
      <c r="C2030">
        <v>10013100298</v>
      </c>
      <c r="D2030">
        <v>34</v>
      </c>
      <c r="E2030">
        <v>54</v>
      </c>
      <c r="F2030">
        <v>31074</v>
      </c>
      <c r="G2030">
        <v>0</v>
      </c>
      <c r="H2030">
        <v>310740</v>
      </c>
    </row>
    <row r="2031" spans="3:8" ht="13.5">
      <c r="C2031">
        <v>10013100378</v>
      </c>
      <c r="D2031">
        <v>32</v>
      </c>
      <c r="E2031">
        <v>41</v>
      </c>
      <c r="F2031">
        <v>19063</v>
      </c>
      <c r="G2031">
        <v>0</v>
      </c>
      <c r="H2031">
        <v>190630</v>
      </c>
    </row>
    <row r="2032" spans="3:8" ht="13.5">
      <c r="C2032">
        <v>10013100458</v>
      </c>
      <c r="D2032">
        <v>15</v>
      </c>
      <c r="E2032">
        <v>27</v>
      </c>
      <c r="F2032">
        <v>14194</v>
      </c>
      <c r="G2032">
        <v>0</v>
      </c>
      <c r="H2032">
        <v>141940</v>
      </c>
    </row>
    <row r="2033" spans="3:8" ht="13.5">
      <c r="C2033">
        <v>10013105248</v>
      </c>
      <c r="D2033">
        <v>1</v>
      </c>
      <c r="E2033">
        <v>2</v>
      </c>
      <c r="F2033">
        <v>1523</v>
      </c>
      <c r="G2033">
        <v>0</v>
      </c>
      <c r="H2033">
        <v>15230</v>
      </c>
    </row>
    <row r="2034" spans="3:8" ht="13.5">
      <c r="C2034">
        <v>10013105818</v>
      </c>
      <c r="D2034">
        <v>1</v>
      </c>
      <c r="E2034">
        <v>1</v>
      </c>
      <c r="F2034">
        <v>548</v>
      </c>
      <c r="G2034">
        <v>0</v>
      </c>
      <c r="H2034">
        <v>5480</v>
      </c>
    </row>
    <row r="2035" spans="3:8" ht="13.5">
      <c r="C2035">
        <v>10013106158</v>
      </c>
      <c r="D2035">
        <v>1</v>
      </c>
      <c r="E2035">
        <v>1</v>
      </c>
      <c r="F2035">
        <v>1089</v>
      </c>
      <c r="G2035">
        <v>0</v>
      </c>
      <c r="H2035">
        <v>10890</v>
      </c>
    </row>
    <row r="2036" spans="3:8" ht="13.5">
      <c r="C2036">
        <v>10013106808</v>
      </c>
      <c r="D2036">
        <v>1</v>
      </c>
      <c r="E2036">
        <v>1</v>
      </c>
      <c r="F2036">
        <v>338</v>
      </c>
      <c r="G2036">
        <v>0</v>
      </c>
      <c r="H2036">
        <v>3380</v>
      </c>
    </row>
    <row r="2037" spans="3:8" ht="13.5">
      <c r="C2037">
        <v>10013107718</v>
      </c>
      <c r="D2037">
        <v>1</v>
      </c>
      <c r="E2037">
        <v>1</v>
      </c>
      <c r="F2037">
        <v>338</v>
      </c>
      <c r="G2037">
        <v>0</v>
      </c>
      <c r="H2037">
        <v>3380</v>
      </c>
    </row>
    <row r="2038" spans="3:8" ht="13.5">
      <c r="C2038">
        <v>10013108218</v>
      </c>
      <c r="D2038">
        <v>1</v>
      </c>
      <c r="E2038">
        <v>1</v>
      </c>
      <c r="F2038">
        <v>548</v>
      </c>
      <c r="G2038">
        <v>0</v>
      </c>
      <c r="H2038">
        <v>5480</v>
      </c>
    </row>
    <row r="2039" spans="3:8" ht="13.5">
      <c r="C2039">
        <v>10013108398</v>
      </c>
      <c r="D2039">
        <v>1</v>
      </c>
      <c r="E2039">
        <v>2</v>
      </c>
      <c r="F2039">
        <v>994</v>
      </c>
      <c r="G2039">
        <v>0</v>
      </c>
      <c r="H2039">
        <v>9940</v>
      </c>
    </row>
    <row r="2040" spans="3:8" ht="13.5">
      <c r="C2040">
        <v>10013108478</v>
      </c>
      <c r="D2040">
        <v>2</v>
      </c>
      <c r="E2040">
        <v>2</v>
      </c>
      <c r="F2040">
        <v>902</v>
      </c>
      <c r="G2040">
        <v>0</v>
      </c>
      <c r="H2040">
        <v>9020</v>
      </c>
    </row>
    <row r="2041" spans="3:8" ht="13.5">
      <c r="C2041">
        <v>10013108628</v>
      </c>
      <c r="D2041">
        <v>18</v>
      </c>
      <c r="E2041">
        <v>25</v>
      </c>
      <c r="F2041">
        <v>13183</v>
      </c>
      <c r="G2041">
        <v>0</v>
      </c>
      <c r="H2041">
        <v>131830</v>
      </c>
    </row>
    <row r="2042" spans="3:8" ht="13.5">
      <c r="C2042">
        <v>10013108708</v>
      </c>
      <c r="D2042">
        <v>3</v>
      </c>
      <c r="E2042">
        <v>3</v>
      </c>
      <c r="F2042">
        <v>1069</v>
      </c>
      <c r="G2042">
        <v>0</v>
      </c>
      <c r="H2042">
        <v>10690</v>
      </c>
    </row>
    <row r="2043" spans="3:8" ht="13.5">
      <c r="C2043">
        <v>10013108888</v>
      </c>
      <c r="D2043">
        <v>2</v>
      </c>
      <c r="E2043">
        <v>2</v>
      </c>
      <c r="F2043">
        <v>1452</v>
      </c>
      <c r="G2043">
        <v>0</v>
      </c>
      <c r="H2043">
        <v>14520</v>
      </c>
    </row>
    <row r="2044" spans="3:8" ht="13.5">
      <c r="C2044">
        <v>10013108968</v>
      </c>
      <c r="D2044">
        <v>1</v>
      </c>
      <c r="E2044">
        <v>1</v>
      </c>
      <c r="F2044">
        <v>382</v>
      </c>
      <c r="G2044">
        <v>0</v>
      </c>
      <c r="H2044">
        <v>3820</v>
      </c>
    </row>
    <row r="2045" spans="3:8" ht="13.5">
      <c r="C2045">
        <v>10013109048</v>
      </c>
      <c r="D2045">
        <v>5</v>
      </c>
      <c r="E2045">
        <v>7</v>
      </c>
      <c r="F2045">
        <v>2194</v>
      </c>
      <c r="G2045">
        <v>0</v>
      </c>
      <c r="H2045">
        <v>21940</v>
      </c>
    </row>
    <row r="2046" spans="3:8" ht="13.5">
      <c r="C2046">
        <v>10013109128</v>
      </c>
      <c r="D2046">
        <v>4</v>
      </c>
      <c r="E2046">
        <v>7</v>
      </c>
      <c r="F2046">
        <v>3297</v>
      </c>
      <c r="G2046">
        <v>0</v>
      </c>
      <c r="H2046">
        <v>32970</v>
      </c>
    </row>
    <row r="2047" spans="3:8" ht="13.5">
      <c r="C2047">
        <v>10013109208</v>
      </c>
      <c r="D2047">
        <v>8</v>
      </c>
      <c r="E2047">
        <v>16</v>
      </c>
      <c r="F2047">
        <v>5800</v>
      </c>
      <c r="G2047">
        <v>0</v>
      </c>
      <c r="H2047">
        <v>58000</v>
      </c>
    </row>
    <row r="2048" spans="3:8" ht="13.5">
      <c r="C2048">
        <v>10013199998</v>
      </c>
      <c r="D2048">
        <v>164</v>
      </c>
      <c r="E2048">
        <v>243</v>
      </c>
      <c r="F2048">
        <v>117703</v>
      </c>
      <c r="G2048">
        <v>0</v>
      </c>
      <c r="H2048">
        <v>1177030</v>
      </c>
    </row>
    <row r="2049" spans="3:8" ht="13.5">
      <c r="C2049">
        <v>10023100117</v>
      </c>
      <c r="D2049">
        <v>1</v>
      </c>
      <c r="E2049">
        <v>1</v>
      </c>
      <c r="F2049">
        <v>2731</v>
      </c>
      <c r="G2049">
        <v>690</v>
      </c>
      <c r="H2049">
        <v>28000</v>
      </c>
    </row>
    <row r="2050" spans="3:8" ht="13.5">
      <c r="C2050">
        <v>10023100118</v>
      </c>
      <c r="D2050">
        <v>326</v>
      </c>
      <c r="E2050">
        <v>456</v>
      </c>
      <c r="F2050">
        <v>242488</v>
      </c>
      <c r="G2050">
        <v>0</v>
      </c>
      <c r="H2050">
        <v>2424880</v>
      </c>
    </row>
    <row r="2051" spans="3:8" ht="13.5">
      <c r="C2051">
        <v>10023100298</v>
      </c>
      <c r="D2051">
        <v>340</v>
      </c>
      <c r="E2051">
        <v>482</v>
      </c>
      <c r="F2051">
        <v>228900</v>
      </c>
      <c r="G2051">
        <v>0</v>
      </c>
      <c r="H2051">
        <v>2289000</v>
      </c>
    </row>
    <row r="2052" spans="3:8" ht="13.5">
      <c r="C2052">
        <v>10023100378</v>
      </c>
      <c r="D2052">
        <v>86</v>
      </c>
      <c r="E2052">
        <v>124</v>
      </c>
      <c r="F2052">
        <v>67721</v>
      </c>
      <c r="G2052">
        <v>0</v>
      </c>
      <c r="H2052">
        <v>677210</v>
      </c>
    </row>
    <row r="2053" spans="3:8" ht="13.5">
      <c r="C2053">
        <v>10023100458</v>
      </c>
      <c r="D2053">
        <v>40</v>
      </c>
      <c r="E2053">
        <v>56</v>
      </c>
      <c r="F2053">
        <v>26238</v>
      </c>
      <c r="G2053">
        <v>0</v>
      </c>
      <c r="H2053">
        <v>262380</v>
      </c>
    </row>
    <row r="2054" spans="3:8" ht="13.5">
      <c r="C2054">
        <v>10023105247</v>
      </c>
      <c r="D2054">
        <v>2</v>
      </c>
      <c r="E2054">
        <v>47</v>
      </c>
      <c r="F2054">
        <v>121112</v>
      </c>
      <c r="G2054">
        <v>88320</v>
      </c>
      <c r="H2054">
        <v>1299440</v>
      </c>
    </row>
    <row r="2055" spans="3:8" ht="13.5">
      <c r="C2055">
        <v>10023105248</v>
      </c>
      <c r="D2055">
        <v>13</v>
      </c>
      <c r="E2055">
        <v>17</v>
      </c>
      <c r="F2055">
        <v>7764</v>
      </c>
      <c r="G2055">
        <v>0</v>
      </c>
      <c r="H2055">
        <v>77640</v>
      </c>
    </row>
    <row r="2056" spans="3:8" ht="13.5">
      <c r="C2056">
        <v>10023105818</v>
      </c>
      <c r="D2056">
        <v>8</v>
      </c>
      <c r="E2056">
        <v>12</v>
      </c>
      <c r="F2056">
        <v>4807</v>
      </c>
      <c r="G2056">
        <v>0</v>
      </c>
      <c r="H2056">
        <v>48070</v>
      </c>
    </row>
    <row r="2057" spans="3:8" ht="13.5">
      <c r="C2057">
        <v>10023106158</v>
      </c>
      <c r="D2057">
        <v>4</v>
      </c>
      <c r="E2057">
        <v>7</v>
      </c>
      <c r="F2057">
        <v>3568</v>
      </c>
      <c r="G2057">
        <v>0</v>
      </c>
      <c r="H2057">
        <v>35680</v>
      </c>
    </row>
    <row r="2058" spans="3:8" ht="13.5">
      <c r="C2058">
        <v>10023106808</v>
      </c>
      <c r="D2058">
        <v>12</v>
      </c>
      <c r="E2058">
        <v>17</v>
      </c>
      <c r="F2058">
        <v>8469</v>
      </c>
      <c r="G2058">
        <v>0</v>
      </c>
      <c r="H2058">
        <v>84690</v>
      </c>
    </row>
    <row r="2059" spans="3:8" ht="13.5">
      <c r="C2059">
        <v>10023107718</v>
      </c>
      <c r="D2059">
        <v>2</v>
      </c>
      <c r="E2059">
        <v>2</v>
      </c>
      <c r="F2059">
        <v>898</v>
      </c>
      <c r="G2059">
        <v>0</v>
      </c>
      <c r="H2059">
        <v>8980</v>
      </c>
    </row>
    <row r="2060" spans="3:8" ht="13.5">
      <c r="C2060">
        <v>10023108218</v>
      </c>
      <c r="D2060">
        <v>4</v>
      </c>
      <c r="E2060">
        <v>5</v>
      </c>
      <c r="F2060">
        <v>2318</v>
      </c>
      <c r="G2060">
        <v>0</v>
      </c>
      <c r="H2060">
        <v>23180</v>
      </c>
    </row>
    <row r="2061" spans="3:8" ht="13.5">
      <c r="C2061">
        <v>10023108478</v>
      </c>
      <c r="D2061">
        <v>7</v>
      </c>
      <c r="E2061">
        <v>10</v>
      </c>
      <c r="F2061">
        <v>4876</v>
      </c>
      <c r="G2061">
        <v>0</v>
      </c>
      <c r="H2061">
        <v>48760</v>
      </c>
    </row>
    <row r="2062" spans="3:8" ht="13.5">
      <c r="C2062">
        <v>10023108628</v>
      </c>
      <c r="D2062">
        <v>25</v>
      </c>
      <c r="E2062">
        <v>32</v>
      </c>
      <c r="F2062">
        <v>15483</v>
      </c>
      <c r="G2062">
        <v>0</v>
      </c>
      <c r="H2062">
        <v>154830</v>
      </c>
    </row>
    <row r="2063" spans="3:8" ht="13.5">
      <c r="C2063">
        <v>10023108708</v>
      </c>
      <c r="D2063">
        <v>54</v>
      </c>
      <c r="E2063">
        <v>72</v>
      </c>
      <c r="F2063">
        <v>28160</v>
      </c>
      <c r="G2063">
        <v>0</v>
      </c>
      <c r="H2063">
        <v>281600</v>
      </c>
    </row>
    <row r="2064" spans="3:8" ht="13.5">
      <c r="C2064">
        <v>10023108888</v>
      </c>
      <c r="D2064">
        <v>12</v>
      </c>
      <c r="E2064">
        <v>13</v>
      </c>
      <c r="F2064">
        <v>6431</v>
      </c>
      <c r="G2064">
        <v>0</v>
      </c>
      <c r="H2064">
        <v>64310</v>
      </c>
    </row>
    <row r="2065" spans="3:8" ht="13.5">
      <c r="C2065">
        <v>10023108968</v>
      </c>
      <c r="D2065">
        <v>21</v>
      </c>
      <c r="E2065">
        <v>33</v>
      </c>
      <c r="F2065">
        <v>16783</v>
      </c>
      <c r="G2065">
        <v>0</v>
      </c>
      <c r="H2065">
        <v>167830</v>
      </c>
    </row>
    <row r="2066" spans="3:8" ht="13.5">
      <c r="C2066">
        <v>10023109048</v>
      </c>
      <c r="D2066">
        <v>37</v>
      </c>
      <c r="E2066">
        <v>51</v>
      </c>
      <c r="F2066">
        <v>25833</v>
      </c>
      <c r="G2066">
        <v>0</v>
      </c>
      <c r="H2066">
        <v>258330</v>
      </c>
    </row>
    <row r="2067" spans="3:8" ht="13.5">
      <c r="C2067">
        <v>10023109128</v>
      </c>
      <c r="D2067">
        <v>15</v>
      </c>
      <c r="E2067">
        <v>22</v>
      </c>
      <c r="F2067">
        <v>11125</v>
      </c>
      <c r="G2067">
        <v>0</v>
      </c>
      <c r="H2067">
        <v>111250</v>
      </c>
    </row>
    <row r="2068" spans="3:8" ht="13.5">
      <c r="C2068">
        <v>10023109208</v>
      </c>
      <c r="D2068">
        <v>35</v>
      </c>
      <c r="E2068">
        <v>56</v>
      </c>
      <c r="F2068">
        <v>26080</v>
      </c>
      <c r="G2068">
        <v>0</v>
      </c>
      <c r="H2068">
        <v>260800</v>
      </c>
    </row>
    <row r="2069" spans="3:8" ht="13.5">
      <c r="C2069">
        <v>10023199997</v>
      </c>
      <c r="D2069">
        <v>3</v>
      </c>
      <c r="E2069">
        <v>48</v>
      </c>
      <c r="F2069">
        <v>123843</v>
      </c>
      <c r="G2069">
        <v>89010</v>
      </c>
      <c r="H2069">
        <v>1327440</v>
      </c>
    </row>
    <row r="2070" spans="3:8" ht="13.5">
      <c r="C2070">
        <v>10023199998</v>
      </c>
      <c r="D2070">
        <v>1041</v>
      </c>
      <c r="E2070">
        <v>1467</v>
      </c>
      <c r="F2070">
        <v>727942</v>
      </c>
      <c r="G2070">
        <v>0</v>
      </c>
      <c r="H2070">
        <v>7279420</v>
      </c>
    </row>
    <row r="2071" spans="3:8" ht="13.5">
      <c r="C2071">
        <v>10033100117</v>
      </c>
      <c r="D2071">
        <v>2</v>
      </c>
      <c r="E2071">
        <v>14</v>
      </c>
      <c r="F2071">
        <v>57716</v>
      </c>
      <c r="G2071">
        <v>22726</v>
      </c>
      <c r="H2071">
        <v>599886</v>
      </c>
    </row>
    <row r="2072" spans="3:8" ht="13.5">
      <c r="C2072">
        <v>10033100118</v>
      </c>
      <c r="D2072">
        <v>735</v>
      </c>
      <c r="E2072">
        <v>1138</v>
      </c>
      <c r="F2072">
        <v>549357</v>
      </c>
      <c r="G2072">
        <v>0</v>
      </c>
      <c r="H2072">
        <v>5493570</v>
      </c>
    </row>
    <row r="2073" spans="3:8" ht="13.5">
      <c r="C2073">
        <v>10033100298</v>
      </c>
      <c r="D2073">
        <v>415</v>
      </c>
      <c r="E2073">
        <v>548</v>
      </c>
      <c r="F2073">
        <v>252108</v>
      </c>
      <c r="G2073">
        <v>0</v>
      </c>
      <c r="H2073">
        <v>2521080</v>
      </c>
    </row>
    <row r="2074" spans="3:8" ht="13.5">
      <c r="C2074">
        <v>10033100378</v>
      </c>
      <c r="D2074">
        <v>137</v>
      </c>
      <c r="E2074">
        <v>198</v>
      </c>
      <c r="F2074">
        <v>104498</v>
      </c>
      <c r="G2074">
        <v>0</v>
      </c>
      <c r="H2074">
        <v>1044980</v>
      </c>
    </row>
    <row r="2075" spans="3:8" ht="13.5">
      <c r="C2075">
        <v>10033100458</v>
      </c>
      <c r="D2075">
        <v>82</v>
      </c>
      <c r="E2075">
        <v>112</v>
      </c>
      <c r="F2075">
        <v>58759</v>
      </c>
      <c r="G2075">
        <v>0</v>
      </c>
      <c r="H2075">
        <v>587590</v>
      </c>
    </row>
    <row r="2076" spans="3:8" ht="13.5">
      <c r="C2076">
        <v>10033105248</v>
      </c>
      <c r="D2076">
        <v>32</v>
      </c>
      <c r="E2076">
        <v>46</v>
      </c>
      <c r="F2076">
        <v>22698</v>
      </c>
      <c r="G2076">
        <v>0</v>
      </c>
      <c r="H2076">
        <v>226980</v>
      </c>
    </row>
    <row r="2077" spans="3:8" ht="13.5">
      <c r="C2077">
        <v>10033105818</v>
      </c>
      <c r="D2077">
        <v>6</v>
      </c>
      <c r="E2077">
        <v>9</v>
      </c>
      <c r="F2077">
        <v>4367</v>
      </c>
      <c r="G2077">
        <v>0</v>
      </c>
      <c r="H2077">
        <v>43670</v>
      </c>
    </row>
    <row r="2078" spans="3:8" ht="13.5">
      <c r="C2078">
        <v>10033106158</v>
      </c>
      <c r="D2078">
        <v>31</v>
      </c>
      <c r="E2078">
        <v>42</v>
      </c>
      <c r="F2078">
        <v>19006</v>
      </c>
      <c r="G2078">
        <v>0</v>
      </c>
      <c r="H2078">
        <v>190060</v>
      </c>
    </row>
    <row r="2079" spans="3:8" ht="13.5">
      <c r="C2079">
        <v>10033106808</v>
      </c>
      <c r="D2079">
        <v>9</v>
      </c>
      <c r="E2079">
        <v>9</v>
      </c>
      <c r="F2079">
        <v>5099</v>
      </c>
      <c r="G2079">
        <v>0</v>
      </c>
      <c r="H2079">
        <v>50990</v>
      </c>
    </row>
    <row r="2080" spans="3:8" ht="13.5">
      <c r="C2080">
        <v>10033107718</v>
      </c>
      <c r="D2080">
        <v>9</v>
      </c>
      <c r="E2080">
        <v>17</v>
      </c>
      <c r="F2080">
        <v>8640</v>
      </c>
      <c r="G2080">
        <v>0</v>
      </c>
      <c r="H2080">
        <v>86400</v>
      </c>
    </row>
    <row r="2081" spans="3:8" ht="13.5">
      <c r="C2081">
        <v>10033108218</v>
      </c>
      <c r="D2081">
        <v>4</v>
      </c>
      <c r="E2081">
        <v>4</v>
      </c>
      <c r="F2081">
        <v>1901</v>
      </c>
      <c r="G2081">
        <v>0</v>
      </c>
      <c r="H2081">
        <v>19010</v>
      </c>
    </row>
    <row r="2082" spans="3:8" ht="13.5">
      <c r="C2082">
        <v>10033108398</v>
      </c>
      <c r="D2082">
        <v>5</v>
      </c>
      <c r="E2082">
        <v>8</v>
      </c>
      <c r="F2082">
        <v>5126</v>
      </c>
      <c r="G2082">
        <v>0</v>
      </c>
      <c r="H2082">
        <v>51260</v>
      </c>
    </row>
    <row r="2083" spans="3:8" ht="13.5">
      <c r="C2083">
        <v>10033108478</v>
      </c>
      <c r="D2083">
        <v>2</v>
      </c>
      <c r="E2083">
        <v>2</v>
      </c>
      <c r="F2083">
        <v>1068</v>
      </c>
      <c r="G2083">
        <v>0</v>
      </c>
      <c r="H2083">
        <v>10680</v>
      </c>
    </row>
    <row r="2084" spans="3:8" ht="13.5">
      <c r="C2084">
        <v>10033108628</v>
      </c>
      <c r="D2084">
        <v>49</v>
      </c>
      <c r="E2084">
        <v>65</v>
      </c>
      <c r="F2084">
        <v>30133</v>
      </c>
      <c r="G2084">
        <v>0</v>
      </c>
      <c r="H2084">
        <v>301330</v>
      </c>
    </row>
    <row r="2085" spans="3:8" ht="13.5">
      <c r="C2085">
        <v>10033108708</v>
      </c>
      <c r="D2085">
        <v>25</v>
      </c>
      <c r="E2085">
        <v>30</v>
      </c>
      <c r="F2085">
        <v>14556</v>
      </c>
      <c r="G2085">
        <v>0</v>
      </c>
      <c r="H2085">
        <v>145560</v>
      </c>
    </row>
    <row r="2086" spans="3:8" ht="13.5">
      <c r="C2086">
        <v>10033108888</v>
      </c>
      <c r="D2086">
        <v>23</v>
      </c>
      <c r="E2086">
        <v>32</v>
      </c>
      <c r="F2086">
        <v>14302</v>
      </c>
      <c r="G2086">
        <v>0</v>
      </c>
      <c r="H2086">
        <v>143020</v>
      </c>
    </row>
    <row r="2087" spans="3:8" ht="13.5">
      <c r="C2087">
        <v>10033108968</v>
      </c>
      <c r="D2087">
        <v>29</v>
      </c>
      <c r="E2087">
        <v>47</v>
      </c>
      <c r="F2087">
        <v>21343</v>
      </c>
      <c r="G2087">
        <v>0</v>
      </c>
      <c r="H2087">
        <v>213430</v>
      </c>
    </row>
    <row r="2088" spans="3:8" ht="13.5">
      <c r="C2088">
        <v>10033109047</v>
      </c>
      <c r="D2088">
        <v>1</v>
      </c>
      <c r="E2088">
        <v>2</v>
      </c>
      <c r="F2088">
        <v>6892</v>
      </c>
      <c r="G2088">
        <v>1330</v>
      </c>
      <c r="H2088">
        <v>70250</v>
      </c>
    </row>
    <row r="2089" spans="3:8" ht="13.5">
      <c r="C2089">
        <v>10033109048</v>
      </c>
      <c r="D2089">
        <v>37</v>
      </c>
      <c r="E2089">
        <v>49</v>
      </c>
      <c r="F2089">
        <v>20100</v>
      </c>
      <c r="G2089">
        <v>0</v>
      </c>
      <c r="H2089">
        <v>201000</v>
      </c>
    </row>
    <row r="2090" spans="3:8" ht="13.5">
      <c r="C2090">
        <v>10033109127</v>
      </c>
      <c r="D2090">
        <v>1</v>
      </c>
      <c r="E2090">
        <v>7</v>
      </c>
      <c r="F2090">
        <v>30021</v>
      </c>
      <c r="G2090">
        <v>10540</v>
      </c>
      <c r="H2090">
        <v>310750</v>
      </c>
    </row>
    <row r="2091" spans="3:8" ht="13.5">
      <c r="C2091">
        <v>10033109128</v>
      </c>
      <c r="D2091">
        <v>69</v>
      </c>
      <c r="E2091">
        <v>98</v>
      </c>
      <c r="F2091">
        <v>48380</v>
      </c>
      <c r="G2091">
        <v>0</v>
      </c>
      <c r="H2091">
        <v>483800</v>
      </c>
    </row>
    <row r="2092" spans="3:8" ht="13.5">
      <c r="C2092">
        <v>10033109208</v>
      </c>
      <c r="D2092">
        <v>52</v>
      </c>
      <c r="E2092">
        <v>82</v>
      </c>
      <c r="F2092">
        <v>41232</v>
      </c>
      <c r="G2092">
        <v>0</v>
      </c>
      <c r="H2092">
        <v>412320</v>
      </c>
    </row>
    <row r="2093" spans="3:8" ht="13.5">
      <c r="C2093">
        <v>10033199997</v>
      </c>
      <c r="D2093">
        <v>4</v>
      </c>
      <c r="E2093">
        <v>23</v>
      </c>
      <c r="F2093">
        <v>94629</v>
      </c>
      <c r="G2093">
        <v>34596</v>
      </c>
      <c r="H2093">
        <v>980886</v>
      </c>
    </row>
    <row r="2094" spans="3:8" ht="13.5">
      <c r="C2094">
        <v>10033199998</v>
      </c>
      <c r="D2094">
        <v>1751</v>
      </c>
      <c r="E2094">
        <v>2536</v>
      </c>
      <c r="F2094">
        <v>1222673</v>
      </c>
      <c r="G2094">
        <v>0</v>
      </c>
      <c r="H2094">
        <v>12226730</v>
      </c>
    </row>
    <row r="2095" spans="3:8" ht="13.5">
      <c r="C2095">
        <v>10043100117</v>
      </c>
      <c r="D2095">
        <v>25</v>
      </c>
      <c r="E2095">
        <v>252</v>
      </c>
      <c r="F2095">
        <v>971478</v>
      </c>
      <c r="G2095">
        <v>421222</v>
      </c>
      <c r="H2095">
        <v>10136002</v>
      </c>
    </row>
    <row r="2096" spans="3:8" ht="13.5">
      <c r="C2096">
        <v>10043100118</v>
      </c>
      <c r="D2096">
        <v>33</v>
      </c>
      <c r="E2096">
        <v>65</v>
      </c>
      <c r="F2096">
        <v>89348</v>
      </c>
      <c r="G2096">
        <v>0</v>
      </c>
      <c r="H2096">
        <v>893480</v>
      </c>
    </row>
    <row r="2097" spans="3:8" ht="13.5">
      <c r="C2097">
        <v>10043100297</v>
      </c>
      <c r="D2097">
        <v>9</v>
      </c>
      <c r="E2097">
        <v>93</v>
      </c>
      <c r="F2097">
        <v>322992</v>
      </c>
      <c r="G2097">
        <v>169146</v>
      </c>
      <c r="H2097">
        <v>3399066</v>
      </c>
    </row>
    <row r="2098" spans="3:8" ht="13.5">
      <c r="C2098">
        <v>10043100298</v>
      </c>
      <c r="D2098">
        <v>30</v>
      </c>
      <c r="E2098">
        <v>66</v>
      </c>
      <c r="F2098">
        <v>60302</v>
      </c>
      <c r="G2098">
        <v>0</v>
      </c>
      <c r="H2098">
        <v>603020</v>
      </c>
    </row>
    <row r="2099" spans="3:8" ht="13.5">
      <c r="C2099">
        <v>10043100377</v>
      </c>
      <c r="D2099">
        <v>6</v>
      </c>
      <c r="E2099">
        <v>96</v>
      </c>
      <c r="F2099">
        <v>314954</v>
      </c>
      <c r="G2099">
        <v>126110</v>
      </c>
      <c r="H2099">
        <v>3275650</v>
      </c>
    </row>
    <row r="2100" spans="3:8" ht="13.5">
      <c r="C2100">
        <v>10043100378</v>
      </c>
      <c r="D2100">
        <v>14</v>
      </c>
      <c r="E2100">
        <v>21</v>
      </c>
      <c r="F2100">
        <v>24360</v>
      </c>
      <c r="G2100">
        <v>0</v>
      </c>
      <c r="H2100">
        <v>243600</v>
      </c>
    </row>
    <row r="2101" spans="3:8" ht="13.5">
      <c r="C2101">
        <v>10043100457</v>
      </c>
      <c r="D2101">
        <v>3</v>
      </c>
      <c r="E2101">
        <v>51</v>
      </c>
      <c r="F2101">
        <v>150589</v>
      </c>
      <c r="G2101">
        <v>98936</v>
      </c>
      <c r="H2101">
        <v>1604826</v>
      </c>
    </row>
    <row r="2102" spans="3:8" ht="13.5">
      <c r="C2102">
        <v>10043100458</v>
      </c>
      <c r="D2102">
        <v>12</v>
      </c>
      <c r="E2102">
        <v>21</v>
      </c>
      <c r="F2102">
        <v>18890</v>
      </c>
      <c r="G2102">
        <v>0</v>
      </c>
      <c r="H2102">
        <v>188900</v>
      </c>
    </row>
    <row r="2103" spans="3:8" ht="13.5">
      <c r="C2103">
        <v>10043105247</v>
      </c>
      <c r="D2103">
        <v>1</v>
      </c>
      <c r="E2103">
        <v>5</v>
      </c>
      <c r="F2103">
        <v>13028</v>
      </c>
      <c r="G2103">
        <v>7680</v>
      </c>
      <c r="H2103">
        <v>137960</v>
      </c>
    </row>
    <row r="2104" spans="3:8" ht="13.5">
      <c r="C2104">
        <v>10043105248</v>
      </c>
      <c r="D2104">
        <v>1</v>
      </c>
      <c r="E2104">
        <v>1</v>
      </c>
      <c r="F2104">
        <v>3428</v>
      </c>
      <c r="G2104">
        <v>0</v>
      </c>
      <c r="H2104">
        <v>34280</v>
      </c>
    </row>
    <row r="2105" spans="3:8" ht="13.5">
      <c r="C2105">
        <v>10043105818</v>
      </c>
      <c r="D2105">
        <v>1</v>
      </c>
      <c r="E2105">
        <v>2</v>
      </c>
      <c r="F2105">
        <v>1173</v>
      </c>
      <c r="G2105">
        <v>0</v>
      </c>
      <c r="H2105">
        <v>11730</v>
      </c>
    </row>
    <row r="2106" spans="3:8" ht="13.5">
      <c r="C2106">
        <v>10043106158</v>
      </c>
      <c r="D2106">
        <v>1</v>
      </c>
      <c r="E2106">
        <v>1</v>
      </c>
      <c r="F2106">
        <v>338</v>
      </c>
      <c r="G2106">
        <v>0</v>
      </c>
      <c r="H2106">
        <v>3380</v>
      </c>
    </row>
    <row r="2107" spans="3:8" ht="13.5">
      <c r="C2107">
        <v>10043106807</v>
      </c>
      <c r="D2107">
        <v>2</v>
      </c>
      <c r="E2107">
        <v>12</v>
      </c>
      <c r="F2107">
        <v>36321</v>
      </c>
      <c r="G2107">
        <v>22188</v>
      </c>
      <c r="H2107">
        <v>385398</v>
      </c>
    </row>
    <row r="2108" spans="3:8" ht="13.5">
      <c r="C2108">
        <v>10043106808</v>
      </c>
      <c r="D2108">
        <v>1</v>
      </c>
      <c r="E2108">
        <v>4</v>
      </c>
      <c r="F2108">
        <v>2927</v>
      </c>
      <c r="G2108">
        <v>0</v>
      </c>
      <c r="H2108">
        <v>29270</v>
      </c>
    </row>
    <row r="2109" spans="3:8" ht="13.5">
      <c r="C2109">
        <v>10043108627</v>
      </c>
      <c r="D2109">
        <v>1</v>
      </c>
      <c r="E2109">
        <v>8</v>
      </c>
      <c r="F2109">
        <v>30142</v>
      </c>
      <c r="G2109">
        <v>13440</v>
      </c>
      <c r="H2109">
        <v>314860</v>
      </c>
    </row>
    <row r="2110" spans="3:8" ht="13.5">
      <c r="C2110">
        <v>10043108628</v>
      </c>
      <c r="D2110">
        <v>7</v>
      </c>
      <c r="E2110">
        <v>23</v>
      </c>
      <c r="F2110">
        <v>25823</v>
      </c>
      <c r="G2110">
        <v>0</v>
      </c>
      <c r="H2110">
        <v>258230</v>
      </c>
    </row>
    <row r="2111" spans="3:8" ht="13.5">
      <c r="C2111">
        <v>10043108707</v>
      </c>
      <c r="D2111">
        <v>2</v>
      </c>
      <c r="E2111">
        <v>27</v>
      </c>
      <c r="F2111">
        <v>104405</v>
      </c>
      <c r="G2111">
        <v>30276</v>
      </c>
      <c r="H2111">
        <v>1074326</v>
      </c>
    </row>
    <row r="2112" spans="3:8" ht="13.5">
      <c r="C2112">
        <v>10043108708</v>
      </c>
      <c r="D2112">
        <v>7</v>
      </c>
      <c r="E2112">
        <v>16</v>
      </c>
      <c r="F2112">
        <v>11290</v>
      </c>
      <c r="G2112">
        <v>0</v>
      </c>
      <c r="H2112">
        <v>112900</v>
      </c>
    </row>
    <row r="2113" spans="3:8" ht="13.5">
      <c r="C2113">
        <v>10043108888</v>
      </c>
      <c r="D2113">
        <v>5</v>
      </c>
      <c r="E2113">
        <v>5</v>
      </c>
      <c r="F2113">
        <v>7186</v>
      </c>
      <c r="G2113">
        <v>0</v>
      </c>
      <c r="H2113">
        <v>71860</v>
      </c>
    </row>
    <row r="2114" spans="3:8" ht="13.5">
      <c r="C2114">
        <v>10043108967</v>
      </c>
      <c r="D2114">
        <v>2</v>
      </c>
      <c r="E2114">
        <v>32</v>
      </c>
      <c r="F2114">
        <v>103577</v>
      </c>
      <c r="G2114">
        <v>57230</v>
      </c>
      <c r="H2114">
        <v>1093000</v>
      </c>
    </row>
    <row r="2115" spans="3:8" ht="13.5">
      <c r="C2115">
        <v>10043108968</v>
      </c>
      <c r="D2115">
        <v>2</v>
      </c>
      <c r="E2115">
        <v>6</v>
      </c>
      <c r="F2115">
        <v>3075</v>
      </c>
      <c r="G2115">
        <v>0</v>
      </c>
      <c r="H2115">
        <v>30750</v>
      </c>
    </row>
    <row r="2116" spans="3:8" ht="13.5">
      <c r="C2116">
        <v>10043109047</v>
      </c>
      <c r="D2116">
        <v>2</v>
      </c>
      <c r="E2116">
        <v>24</v>
      </c>
      <c r="F2116">
        <v>82767</v>
      </c>
      <c r="G2116">
        <v>42500</v>
      </c>
      <c r="H2116">
        <v>870170</v>
      </c>
    </row>
    <row r="2117" spans="3:8" ht="13.5">
      <c r="C2117">
        <v>10043109048</v>
      </c>
      <c r="D2117">
        <v>4</v>
      </c>
      <c r="E2117">
        <v>8</v>
      </c>
      <c r="F2117">
        <v>6732</v>
      </c>
      <c r="G2117">
        <v>0</v>
      </c>
      <c r="H2117">
        <v>67320</v>
      </c>
    </row>
    <row r="2118" spans="3:8" ht="13.5">
      <c r="C2118">
        <v>10043109127</v>
      </c>
      <c r="D2118">
        <v>2</v>
      </c>
      <c r="E2118">
        <v>35</v>
      </c>
      <c r="F2118">
        <v>98228</v>
      </c>
      <c r="G2118">
        <v>56320</v>
      </c>
      <c r="H2118">
        <v>1038600</v>
      </c>
    </row>
    <row r="2119" spans="3:8" ht="13.5">
      <c r="C2119">
        <v>10043109128</v>
      </c>
      <c r="D2119">
        <v>5</v>
      </c>
      <c r="E2119">
        <v>9</v>
      </c>
      <c r="F2119">
        <v>8436</v>
      </c>
      <c r="G2119">
        <v>0</v>
      </c>
      <c r="H2119">
        <v>84360</v>
      </c>
    </row>
    <row r="2120" spans="3:8" ht="13.5">
      <c r="C2120">
        <v>10043109208</v>
      </c>
      <c r="D2120">
        <v>7</v>
      </c>
      <c r="E2120">
        <v>18</v>
      </c>
      <c r="F2120">
        <v>18186</v>
      </c>
      <c r="G2120">
        <v>0</v>
      </c>
      <c r="H2120">
        <v>181860</v>
      </c>
    </row>
    <row r="2121" spans="3:8" ht="13.5">
      <c r="C2121">
        <v>10043199997</v>
      </c>
      <c r="D2121">
        <v>55</v>
      </c>
      <c r="E2121">
        <v>635</v>
      </c>
      <c r="F2121">
        <v>2228481</v>
      </c>
      <c r="G2121">
        <v>1045048</v>
      </c>
      <c r="H2121">
        <v>23329858</v>
      </c>
    </row>
    <row r="2122" spans="3:8" ht="13.5">
      <c r="C2122">
        <v>10043199998</v>
      </c>
      <c r="D2122">
        <v>130</v>
      </c>
      <c r="E2122">
        <v>266</v>
      </c>
      <c r="F2122">
        <v>281494</v>
      </c>
      <c r="G2122">
        <v>0</v>
      </c>
      <c r="H2122">
        <v>2814940</v>
      </c>
    </row>
    <row r="2123" spans="3:8" ht="13.5">
      <c r="C2123">
        <v>10053100117</v>
      </c>
      <c r="D2123">
        <v>2</v>
      </c>
      <c r="E2123">
        <v>9</v>
      </c>
      <c r="F2123">
        <v>37352</v>
      </c>
      <c r="G2123">
        <v>3350</v>
      </c>
      <c r="H2123">
        <v>376870</v>
      </c>
    </row>
    <row r="2124" spans="3:8" ht="13.5">
      <c r="C2124">
        <v>10053100118</v>
      </c>
      <c r="D2124">
        <v>453</v>
      </c>
      <c r="E2124">
        <v>699</v>
      </c>
      <c r="F2124">
        <v>335023</v>
      </c>
      <c r="G2124">
        <v>0</v>
      </c>
      <c r="H2124">
        <v>3350230</v>
      </c>
    </row>
    <row r="2125" spans="3:8" ht="13.5">
      <c r="C2125">
        <v>10053100297</v>
      </c>
      <c r="D2125">
        <v>3</v>
      </c>
      <c r="E2125">
        <v>35</v>
      </c>
      <c r="F2125">
        <v>116123</v>
      </c>
      <c r="G2125">
        <v>62176</v>
      </c>
      <c r="H2125">
        <v>1223406</v>
      </c>
    </row>
    <row r="2126" spans="3:8" ht="13.5">
      <c r="C2126">
        <v>10053100298</v>
      </c>
      <c r="D2126">
        <v>316</v>
      </c>
      <c r="E2126">
        <v>431</v>
      </c>
      <c r="F2126">
        <v>223524</v>
      </c>
      <c r="G2126">
        <v>0</v>
      </c>
      <c r="H2126">
        <v>2235240</v>
      </c>
    </row>
    <row r="2127" spans="3:8" ht="13.5">
      <c r="C2127">
        <v>10053100378</v>
      </c>
      <c r="D2127">
        <v>90</v>
      </c>
      <c r="E2127">
        <v>148</v>
      </c>
      <c r="F2127">
        <v>76954</v>
      </c>
      <c r="G2127">
        <v>0</v>
      </c>
      <c r="H2127">
        <v>769540</v>
      </c>
    </row>
    <row r="2128" spans="3:8" ht="13.5">
      <c r="C2128">
        <v>10053100458</v>
      </c>
      <c r="D2128">
        <v>93</v>
      </c>
      <c r="E2128">
        <v>153</v>
      </c>
      <c r="F2128">
        <v>85723</v>
      </c>
      <c r="G2128">
        <v>0</v>
      </c>
      <c r="H2128">
        <v>857230</v>
      </c>
    </row>
    <row r="2129" spans="3:8" ht="13.5">
      <c r="C2129">
        <v>10053105248</v>
      </c>
      <c r="D2129">
        <v>32</v>
      </c>
      <c r="E2129">
        <v>42</v>
      </c>
      <c r="F2129">
        <v>25906</v>
      </c>
      <c r="G2129">
        <v>0</v>
      </c>
      <c r="H2129">
        <v>259060</v>
      </c>
    </row>
    <row r="2130" spans="3:8" ht="13.5">
      <c r="C2130">
        <v>10053105818</v>
      </c>
      <c r="D2130">
        <v>3</v>
      </c>
      <c r="E2130">
        <v>3</v>
      </c>
      <c r="F2130">
        <v>1511</v>
      </c>
      <c r="G2130">
        <v>0</v>
      </c>
      <c r="H2130">
        <v>15110</v>
      </c>
    </row>
    <row r="2131" spans="3:8" ht="13.5">
      <c r="C2131">
        <v>10053106158</v>
      </c>
      <c r="D2131">
        <v>6</v>
      </c>
      <c r="E2131">
        <v>9</v>
      </c>
      <c r="F2131">
        <v>4467</v>
      </c>
      <c r="G2131">
        <v>0</v>
      </c>
      <c r="H2131">
        <v>44670</v>
      </c>
    </row>
    <row r="2132" spans="3:8" ht="13.5">
      <c r="C2132">
        <v>10053106808</v>
      </c>
      <c r="D2132">
        <v>11</v>
      </c>
      <c r="E2132">
        <v>14</v>
      </c>
      <c r="F2132">
        <v>7205</v>
      </c>
      <c r="G2132">
        <v>0</v>
      </c>
      <c r="H2132">
        <v>72050</v>
      </c>
    </row>
    <row r="2133" spans="3:8" ht="13.5">
      <c r="C2133">
        <v>10053107718</v>
      </c>
      <c r="D2133">
        <v>10</v>
      </c>
      <c r="E2133">
        <v>12</v>
      </c>
      <c r="F2133">
        <v>7159</v>
      </c>
      <c r="G2133">
        <v>0</v>
      </c>
      <c r="H2133">
        <v>71590</v>
      </c>
    </row>
    <row r="2134" spans="3:8" ht="13.5">
      <c r="C2134">
        <v>10053108218</v>
      </c>
      <c r="D2134">
        <v>4</v>
      </c>
      <c r="E2134">
        <v>4</v>
      </c>
      <c r="F2134">
        <v>1481</v>
      </c>
      <c r="G2134">
        <v>0</v>
      </c>
      <c r="H2134">
        <v>14810</v>
      </c>
    </row>
    <row r="2135" spans="3:8" ht="13.5">
      <c r="C2135">
        <v>10053108398</v>
      </c>
      <c r="D2135">
        <v>3</v>
      </c>
      <c r="E2135">
        <v>3</v>
      </c>
      <c r="F2135">
        <v>1213</v>
      </c>
      <c r="G2135">
        <v>0</v>
      </c>
      <c r="H2135">
        <v>12130</v>
      </c>
    </row>
    <row r="2136" spans="3:8" ht="13.5">
      <c r="C2136">
        <v>10053108478</v>
      </c>
      <c r="D2136">
        <v>3</v>
      </c>
      <c r="E2136">
        <v>6</v>
      </c>
      <c r="F2136">
        <v>2429</v>
      </c>
      <c r="G2136">
        <v>0</v>
      </c>
      <c r="H2136">
        <v>24290</v>
      </c>
    </row>
    <row r="2137" spans="3:8" ht="13.5">
      <c r="C2137">
        <v>10053108628</v>
      </c>
      <c r="D2137">
        <v>72</v>
      </c>
      <c r="E2137">
        <v>105</v>
      </c>
      <c r="F2137">
        <v>49356</v>
      </c>
      <c r="G2137">
        <v>0</v>
      </c>
      <c r="H2137">
        <v>493560</v>
      </c>
    </row>
    <row r="2138" spans="3:8" ht="13.5">
      <c r="C2138">
        <v>10053108707</v>
      </c>
      <c r="D2138">
        <v>2</v>
      </c>
      <c r="E2138">
        <v>17</v>
      </c>
      <c r="F2138">
        <v>64527</v>
      </c>
      <c r="G2138">
        <v>22358</v>
      </c>
      <c r="H2138">
        <v>667628</v>
      </c>
    </row>
    <row r="2139" spans="3:8" ht="13.5">
      <c r="C2139">
        <v>10053108708</v>
      </c>
      <c r="D2139">
        <v>37</v>
      </c>
      <c r="E2139">
        <v>57</v>
      </c>
      <c r="F2139">
        <v>25289</v>
      </c>
      <c r="G2139">
        <v>0</v>
      </c>
      <c r="H2139">
        <v>252890</v>
      </c>
    </row>
    <row r="2140" spans="3:8" ht="13.5">
      <c r="C2140">
        <v>10053108888</v>
      </c>
      <c r="D2140">
        <v>19</v>
      </c>
      <c r="E2140">
        <v>32</v>
      </c>
      <c r="F2140">
        <v>16608</v>
      </c>
      <c r="G2140">
        <v>0</v>
      </c>
      <c r="H2140">
        <v>166080</v>
      </c>
    </row>
    <row r="2141" spans="3:8" ht="13.5">
      <c r="C2141">
        <v>10053108968</v>
      </c>
      <c r="D2141">
        <v>7</v>
      </c>
      <c r="E2141">
        <v>12</v>
      </c>
      <c r="F2141">
        <v>9600</v>
      </c>
      <c r="G2141">
        <v>0</v>
      </c>
      <c r="H2141">
        <v>96000</v>
      </c>
    </row>
    <row r="2142" spans="3:8" ht="13.5">
      <c r="C2142">
        <v>10053109048</v>
      </c>
      <c r="D2142">
        <v>43</v>
      </c>
      <c r="E2142">
        <v>61</v>
      </c>
      <c r="F2142">
        <v>28339</v>
      </c>
      <c r="G2142">
        <v>0</v>
      </c>
      <c r="H2142">
        <v>283390</v>
      </c>
    </row>
    <row r="2143" spans="3:8" ht="13.5">
      <c r="C2143">
        <v>10053109128</v>
      </c>
      <c r="D2143">
        <v>34</v>
      </c>
      <c r="E2143">
        <v>49</v>
      </c>
      <c r="F2143">
        <v>20724</v>
      </c>
      <c r="G2143">
        <v>0</v>
      </c>
      <c r="H2143">
        <v>207240</v>
      </c>
    </row>
    <row r="2144" spans="3:8" ht="13.5">
      <c r="C2144">
        <v>10053109208</v>
      </c>
      <c r="D2144">
        <v>58</v>
      </c>
      <c r="E2144">
        <v>96</v>
      </c>
      <c r="F2144">
        <v>52929</v>
      </c>
      <c r="G2144">
        <v>0</v>
      </c>
      <c r="H2144">
        <v>529290</v>
      </c>
    </row>
    <row r="2145" spans="3:8" ht="13.5">
      <c r="C2145">
        <v>10053199997</v>
      </c>
      <c r="D2145">
        <v>7</v>
      </c>
      <c r="E2145">
        <v>61</v>
      </c>
      <c r="F2145">
        <v>218002</v>
      </c>
      <c r="G2145">
        <v>87884</v>
      </c>
      <c r="H2145">
        <v>2267904</v>
      </c>
    </row>
    <row r="2146" spans="3:8" ht="13.5">
      <c r="C2146">
        <v>10053199998</v>
      </c>
      <c r="D2146">
        <v>1294</v>
      </c>
      <c r="E2146">
        <v>1936</v>
      </c>
      <c r="F2146">
        <v>975440</v>
      </c>
      <c r="G2146">
        <v>0</v>
      </c>
      <c r="H2146">
        <v>9754400</v>
      </c>
    </row>
    <row r="2147" spans="3:8" ht="13.5">
      <c r="C2147">
        <v>10063100118</v>
      </c>
      <c r="D2147">
        <v>392</v>
      </c>
      <c r="E2147">
        <v>527</v>
      </c>
      <c r="F2147">
        <v>232047</v>
      </c>
      <c r="G2147">
        <v>0</v>
      </c>
      <c r="H2147">
        <v>2320470</v>
      </c>
    </row>
    <row r="2148" spans="3:8" ht="13.5">
      <c r="C2148">
        <v>10063100298</v>
      </c>
      <c r="D2148">
        <v>422</v>
      </c>
      <c r="E2148">
        <v>511</v>
      </c>
      <c r="F2148">
        <v>226821</v>
      </c>
      <c r="G2148">
        <v>0</v>
      </c>
      <c r="H2148">
        <v>2268210</v>
      </c>
    </row>
    <row r="2149" spans="3:8" ht="13.5">
      <c r="C2149">
        <v>10063100378</v>
      </c>
      <c r="D2149">
        <v>181</v>
      </c>
      <c r="E2149">
        <v>243</v>
      </c>
      <c r="F2149">
        <v>118497</v>
      </c>
      <c r="G2149">
        <v>0</v>
      </c>
      <c r="H2149">
        <v>1184970</v>
      </c>
    </row>
    <row r="2150" spans="3:8" ht="13.5">
      <c r="C2150">
        <v>10063100458</v>
      </c>
      <c r="D2150">
        <v>97</v>
      </c>
      <c r="E2150">
        <v>133</v>
      </c>
      <c r="F2150">
        <v>81240</v>
      </c>
      <c r="G2150">
        <v>0</v>
      </c>
      <c r="H2150">
        <v>812400</v>
      </c>
    </row>
    <row r="2151" spans="3:8" ht="13.5">
      <c r="C2151">
        <v>10063105248</v>
      </c>
      <c r="D2151">
        <v>24</v>
      </c>
      <c r="E2151">
        <v>41</v>
      </c>
      <c r="F2151">
        <v>24074</v>
      </c>
      <c r="G2151">
        <v>0</v>
      </c>
      <c r="H2151">
        <v>240740</v>
      </c>
    </row>
    <row r="2152" spans="3:8" ht="13.5">
      <c r="C2152">
        <v>10063105818</v>
      </c>
      <c r="D2152">
        <v>7</v>
      </c>
      <c r="E2152">
        <v>7</v>
      </c>
      <c r="F2152">
        <v>2289</v>
      </c>
      <c r="G2152">
        <v>0</v>
      </c>
      <c r="H2152">
        <v>22890</v>
      </c>
    </row>
    <row r="2153" spans="3:8" ht="13.5">
      <c r="C2153">
        <v>10063106158</v>
      </c>
      <c r="D2153">
        <v>11</v>
      </c>
      <c r="E2153">
        <v>12</v>
      </c>
      <c r="F2153">
        <v>3573</v>
      </c>
      <c r="G2153">
        <v>0</v>
      </c>
      <c r="H2153">
        <v>35730</v>
      </c>
    </row>
    <row r="2154" spans="3:8" ht="13.5">
      <c r="C2154">
        <v>10063106808</v>
      </c>
      <c r="D2154">
        <v>20</v>
      </c>
      <c r="E2154">
        <v>21</v>
      </c>
      <c r="F2154">
        <v>12870</v>
      </c>
      <c r="G2154">
        <v>0</v>
      </c>
      <c r="H2154">
        <v>128700</v>
      </c>
    </row>
    <row r="2155" spans="3:8" ht="13.5">
      <c r="C2155">
        <v>10063107718</v>
      </c>
      <c r="D2155">
        <v>11</v>
      </c>
      <c r="E2155">
        <v>13</v>
      </c>
      <c r="F2155">
        <v>8044</v>
      </c>
      <c r="G2155">
        <v>0</v>
      </c>
      <c r="H2155">
        <v>80440</v>
      </c>
    </row>
    <row r="2156" spans="3:8" ht="13.5">
      <c r="C2156">
        <v>10063108218</v>
      </c>
      <c r="D2156">
        <v>8</v>
      </c>
      <c r="E2156">
        <v>8</v>
      </c>
      <c r="F2156">
        <v>3411</v>
      </c>
      <c r="G2156">
        <v>0</v>
      </c>
      <c r="H2156">
        <v>34110</v>
      </c>
    </row>
    <row r="2157" spans="3:8" ht="13.5">
      <c r="C2157">
        <v>10063108398</v>
      </c>
      <c r="D2157">
        <v>4</v>
      </c>
      <c r="E2157">
        <v>4</v>
      </c>
      <c r="F2157">
        <v>2805</v>
      </c>
      <c r="G2157">
        <v>0</v>
      </c>
      <c r="H2157">
        <v>28050</v>
      </c>
    </row>
    <row r="2158" spans="3:8" ht="13.5">
      <c r="C2158">
        <v>10063108478</v>
      </c>
      <c r="D2158">
        <v>2</v>
      </c>
      <c r="E2158">
        <v>2</v>
      </c>
      <c r="F2158">
        <v>272</v>
      </c>
      <c r="G2158">
        <v>0</v>
      </c>
      <c r="H2158">
        <v>2720</v>
      </c>
    </row>
    <row r="2159" spans="3:8" ht="13.5">
      <c r="C2159">
        <v>10063108628</v>
      </c>
      <c r="D2159">
        <v>50</v>
      </c>
      <c r="E2159">
        <v>63</v>
      </c>
      <c r="F2159">
        <v>31856</v>
      </c>
      <c r="G2159">
        <v>0</v>
      </c>
      <c r="H2159">
        <v>318560</v>
      </c>
    </row>
    <row r="2160" spans="3:8" ht="13.5">
      <c r="C2160">
        <v>10063108708</v>
      </c>
      <c r="D2160">
        <v>45</v>
      </c>
      <c r="E2160">
        <v>52</v>
      </c>
      <c r="F2160">
        <v>24354</v>
      </c>
      <c r="G2160">
        <v>0</v>
      </c>
      <c r="H2160">
        <v>243540</v>
      </c>
    </row>
    <row r="2161" spans="3:8" ht="13.5">
      <c r="C2161">
        <v>10063108888</v>
      </c>
      <c r="D2161">
        <v>27</v>
      </c>
      <c r="E2161">
        <v>36</v>
      </c>
      <c r="F2161">
        <v>14621</v>
      </c>
      <c r="G2161">
        <v>0</v>
      </c>
      <c r="H2161">
        <v>146210</v>
      </c>
    </row>
    <row r="2162" spans="3:8" ht="13.5">
      <c r="C2162">
        <v>10063108968</v>
      </c>
      <c r="D2162">
        <v>29</v>
      </c>
      <c r="E2162">
        <v>37</v>
      </c>
      <c r="F2162">
        <v>11270</v>
      </c>
      <c r="G2162">
        <v>0</v>
      </c>
      <c r="H2162">
        <v>112700</v>
      </c>
    </row>
    <row r="2163" spans="3:8" ht="13.5">
      <c r="C2163">
        <v>10063109048</v>
      </c>
      <c r="D2163">
        <v>59</v>
      </c>
      <c r="E2163">
        <v>73</v>
      </c>
      <c r="F2163">
        <v>37184</v>
      </c>
      <c r="G2163">
        <v>0</v>
      </c>
      <c r="H2163">
        <v>371840</v>
      </c>
    </row>
    <row r="2164" spans="3:8" ht="13.5">
      <c r="C2164">
        <v>10063109128</v>
      </c>
      <c r="D2164">
        <v>40</v>
      </c>
      <c r="E2164">
        <v>49</v>
      </c>
      <c r="F2164">
        <v>27451</v>
      </c>
      <c r="G2164">
        <v>0</v>
      </c>
      <c r="H2164">
        <v>274510</v>
      </c>
    </row>
    <row r="2165" spans="3:8" ht="13.5">
      <c r="C2165">
        <v>10063109208</v>
      </c>
      <c r="D2165">
        <v>60</v>
      </c>
      <c r="E2165">
        <v>76</v>
      </c>
      <c r="F2165">
        <v>35884</v>
      </c>
      <c r="G2165">
        <v>0</v>
      </c>
      <c r="H2165">
        <v>358840</v>
      </c>
    </row>
    <row r="2166" spans="3:8" ht="13.5">
      <c r="C2166">
        <v>10063199998</v>
      </c>
      <c r="D2166">
        <v>1489</v>
      </c>
      <c r="E2166">
        <v>1908</v>
      </c>
      <c r="F2166">
        <v>898563</v>
      </c>
      <c r="G2166">
        <v>0</v>
      </c>
      <c r="H2166">
        <v>8985630</v>
      </c>
    </row>
    <row r="2167" spans="3:8" ht="13.5">
      <c r="C2167">
        <v>10073100118</v>
      </c>
      <c r="D2167">
        <v>97</v>
      </c>
      <c r="E2167">
        <v>172</v>
      </c>
      <c r="F2167">
        <v>75985</v>
      </c>
      <c r="G2167">
        <v>0</v>
      </c>
      <c r="H2167">
        <v>759850</v>
      </c>
    </row>
    <row r="2168" spans="3:8" ht="13.5">
      <c r="C2168">
        <v>10073100297</v>
      </c>
      <c r="D2168">
        <v>2</v>
      </c>
      <c r="E2168">
        <v>14</v>
      </c>
      <c r="F2168">
        <v>150521</v>
      </c>
      <c r="G2168">
        <v>20540</v>
      </c>
      <c r="H2168">
        <v>1525750</v>
      </c>
    </row>
    <row r="2169" spans="3:8" ht="13.5">
      <c r="C2169">
        <v>10073100298</v>
      </c>
      <c r="D2169">
        <v>167</v>
      </c>
      <c r="E2169">
        <v>249</v>
      </c>
      <c r="F2169">
        <v>130215</v>
      </c>
      <c r="G2169">
        <v>0</v>
      </c>
      <c r="H2169">
        <v>1302150</v>
      </c>
    </row>
    <row r="2170" spans="3:8" ht="13.5">
      <c r="C2170">
        <v>10073100377</v>
      </c>
      <c r="D2170">
        <v>1</v>
      </c>
      <c r="E2170">
        <v>3</v>
      </c>
      <c r="F2170">
        <v>49224</v>
      </c>
      <c r="G2170">
        <v>3350</v>
      </c>
      <c r="H2170">
        <v>495590</v>
      </c>
    </row>
    <row r="2171" spans="3:8" ht="13.5">
      <c r="C2171">
        <v>10073100378</v>
      </c>
      <c r="D2171">
        <v>47</v>
      </c>
      <c r="E2171">
        <v>93</v>
      </c>
      <c r="F2171">
        <v>49940</v>
      </c>
      <c r="G2171">
        <v>0</v>
      </c>
      <c r="H2171">
        <v>499400</v>
      </c>
    </row>
    <row r="2172" spans="3:8" ht="13.5">
      <c r="C2172">
        <v>10073100458</v>
      </c>
      <c r="D2172">
        <v>38</v>
      </c>
      <c r="E2172">
        <v>55</v>
      </c>
      <c r="F2172">
        <v>27203</v>
      </c>
      <c r="G2172">
        <v>0</v>
      </c>
      <c r="H2172">
        <v>272030</v>
      </c>
    </row>
    <row r="2173" spans="3:8" ht="13.5">
      <c r="C2173">
        <v>10073105248</v>
      </c>
      <c r="D2173">
        <v>7</v>
      </c>
      <c r="E2173">
        <v>14</v>
      </c>
      <c r="F2173">
        <v>7785</v>
      </c>
      <c r="G2173">
        <v>0</v>
      </c>
      <c r="H2173">
        <v>77850</v>
      </c>
    </row>
    <row r="2174" spans="3:8" ht="13.5">
      <c r="C2174">
        <v>10073105818</v>
      </c>
      <c r="D2174">
        <v>5</v>
      </c>
      <c r="E2174">
        <v>5</v>
      </c>
      <c r="F2174">
        <v>3548</v>
      </c>
      <c r="G2174">
        <v>0</v>
      </c>
      <c r="H2174">
        <v>35480</v>
      </c>
    </row>
    <row r="2175" spans="3:8" ht="13.5">
      <c r="C2175">
        <v>10073106158</v>
      </c>
      <c r="D2175">
        <v>4</v>
      </c>
      <c r="E2175">
        <v>6</v>
      </c>
      <c r="F2175">
        <v>2958</v>
      </c>
      <c r="G2175">
        <v>0</v>
      </c>
      <c r="H2175">
        <v>29580</v>
      </c>
    </row>
    <row r="2176" spans="3:8" ht="13.5">
      <c r="C2176">
        <v>10073106808</v>
      </c>
      <c r="D2176">
        <v>5</v>
      </c>
      <c r="E2176">
        <v>5</v>
      </c>
      <c r="F2176">
        <v>1846</v>
      </c>
      <c r="G2176">
        <v>0</v>
      </c>
      <c r="H2176">
        <v>18460</v>
      </c>
    </row>
    <row r="2177" spans="3:8" ht="13.5">
      <c r="C2177">
        <v>10073107718</v>
      </c>
      <c r="D2177">
        <v>1</v>
      </c>
      <c r="E2177">
        <v>1</v>
      </c>
      <c r="F2177">
        <v>188</v>
      </c>
      <c r="G2177">
        <v>0</v>
      </c>
      <c r="H2177">
        <v>1880</v>
      </c>
    </row>
    <row r="2178" spans="3:8" ht="13.5">
      <c r="C2178">
        <v>10073108218</v>
      </c>
      <c r="D2178">
        <v>4</v>
      </c>
      <c r="E2178">
        <v>10</v>
      </c>
      <c r="F2178">
        <v>9365</v>
      </c>
      <c r="G2178">
        <v>0</v>
      </c>
      <c r="H2178">
        <v>93650</v>
      </c>
    </row>
    <row r="2179" spans="3:8" ht="13.5">
      <c r="C2179">
        <v>10073108398</v>
      </c>
      <c r="D2179">
        <v>3</v>
      </c>
      <c r="E2179">
        <v>3</v>
      </c>
      <c r="F2179">
        <v>1070</v>
      </c>
      <c r="G2179">
        <v>0</v>
      </c>
      <c r="H2179">
        <v>10700</v>
      </c>
    </row>
    <row r="2180" spans="3:8" ht="13.5">
      <c r="C2180">
        <v>10073108478</v>
      </c>
      <c r="D2180">
        <v>1</v>
      </c>
      <c r="E2180">
        <v>2</v>
      </c>
      <c r="F2180">
        <v>4576</v>
      </c>
      <c r="G2180">
        <v>0</v>
      </c>
      <c r="H2180">
        <v>45760</v>
      </c>
    </row>
    <row r="2181" spans="3:8" ht="13.5">
      <c r="C2181">
        <v>10073108628</v>
      </c>
      <c r="D2181">
        <v>15</v>
      </c>
      <c r="E2181">
        <v>18</v>
      </c>
      <c r="F2181">
        <v>10251</v>
      </c>
      <c r="G2181">
        <v>0</v>
      </c>
      <c r="H2181">
        <v>102510</v>
      </c>
    </row>
    <row r="2182" spans="3:8" ht="13.5">
      <c r="C2182">
        <v>10073108708</v>
      </c>
      <c r="D2182">
        <v>17</v>
      </c>
      <c r="E2182">
        <v>21</v>
      </c>
      <c r="F2182">
        <v>10540</v>
      </c>
      <c r="G2182">
        <v>0</v>
      </c>
      <c r="H2182">
        <v>105400</v>
      </c>
    </row>
    <row r="2183" spans="3:8" ht="13.5">
      <c r="C2183">
        <v>10073108888</v>
      </c>
      <c r="D2183">
        <v>7</v>
      </c>
      <c r="E2183">
        <v>12</v>
      </c>
      <c r="F2183">
        <v>9050</v>
      </c>
      <c r="G2183">
        <v>0</v>
      </c>
      <c r="H2183">
        <v>90500</v>
      </c>
    </row>
    <row r="2184" spans="3:8" ht="13.5">
      <c r="C2184">
        <v>10073108967</v>
      </c>
      <c r="D2184">
        <v>1</v>
      </c>
      <c r="E2184">
        <v>6</v>
      </c>
      <c r="F2184">
        <v>91312</v>
      </c>
      <c r="G2184">
        <v>7980</v>
      </c>
      <c r="H2184">
        <v>921100</v>
      </c>
    </row>
    <row r="2185" spans="3:8" ht="13.5">
      <c r="C2185">
        <v>10073108968</v>
      </c>
      <c r="D2185">
        <v>14</v>
      </c>
      <c r="E2185">
        <v>23</v>
      </c>
      <c r="F2185">
        <v>9494</v>
      </c>
      <c r="G2185">
        <v>0</v>
      </c>
      <c r="H2185">
        <v>94940</v>
      </c>
    </row>
    <row r="2186" spans="3:8" ht="13.5">
      <c r="C2186">
        <v>10073109048</v>
      </c>
      <c r="D2186">
        <v>29</v>
      </c>
      <c r="E2186">
        <v>51</v>
      </c>
      <c r="F2186">
        <v>35464</v>
      </c>
      <c r="G2186">
        <v>0</v>
      </c>
      <c r="H2186">
        <v>354640</v>
      </c>
    </row>
    <row r="2187" spans="3:8" ht="13.5">
      <c r="C2187">
        <v>10073109128</v>
      </c>
      <c r="D2187">
        <v>8</v>
      </c>
      <c r="E2187">
        <v>10</v>
      </c>
      <c r="F2187">
        <v>7638</v>
      </c>
      <c r="G2187">
        <v>0</v>
      </c>
      <c r="H2187">
        <v>76380</v>
      </c>
    </row>
    <row r="2188" spans="3:8" ht="13.5">
      <c r="C2188">
        <v>10073109208</v>
      </c>
      <c r="D2188">
        <v>15</v>
      </c>
      <c r="E2188">
        <v>19</v>
      </c>
      <c r="F2188">
        <v>12604</v>
      </c>
      <c r="G2188">
        <v>0</v>
      </c>
      <c r="H2188">
        <v>126040</v>
      </c>
    </row>
    <row r="2189" spans="3:8" ht="13.5">
      <c r="C2189">
        <v>10073199997</v>
      </c>
      <c r="D2189">
        <v>4</v>
      </c>
      <c r="E2189">
        <v>23</v>
      </c>
      <c r="F2189">
        <v>291057</v>
      </c>
      <c r="G2189">
        <v>31870</v>
      </c>
      <c r="H2189">
        <v>2942440</v>
      </c>
    </row>
    <row r="2190" spans="3:8" ht="13.5">
      <c r="C2190">
        <v>10073199998</v>
      </c>
      <c r="D2190">
        <v>484</v>
      </c>
      <c r="E2190">
        <v>769</v>
      </c>
      <c r="F2190">
        <v>409720</v>
      </c>
      <c r="G2190">
        <v>0</v>
      </c>
      <c r="H2190">
        <v>4097200</v>
      </c>
    </row>
    <row r="2191" spans="3:8" ht="13.5">
      <c r="C2191">
        <v>10083100118</v>
      </c>
      <c r="D2191">
        <v>43</v>
      </c>
      <c r="E2191">
        <v>66</v>
      </c>
      <c r="F2191">
        <v>30106</v>
      </c>
      <c r="G2191">
        <v>0</v>
      </c>
      <c r="H2191">
        <v>301060</v>
      </c>
    </row>
    <row r="2192" spans="3:8" ht="13.5">
      <c r="C2192">
        <v>10083100298</v>
      </c>
      <c r="D2192">
        <v>26</v>
      </c>
      <c r="E2192">
        <v>35</v>
      </c>
      <c r="F2192">
        <v>18568</v>
      </c>
      <c r="G2192">
        <v>0</v>
      </c>
      <c r="H2192">
        <v>185680</v>
      </c>
    </row>
    <row r="2193" spans="3:8" ht="13.5">
      <c r="C2193">
        <v>10083100378</v>
      </c>
      <c r="D2193">
        <v>2</v>
      </c>
      <c r="E2193">
        <v>2</v>
      </c>
      <c r="F2193">
        <v>1361</v>
      </c>
      <c r="G2193">
        <v>0</v>
      </c>
      <c r="H2193">
        <v>13610</v>
      </c>
    </row>
    <row r="2194" spans="3:8" ht="13.5">
      <c r="C2194">
        <v>10083100458</v>
      </c>
      <c r="D2194">
        <v>4</v>
      </c>
      <c r="E2194">
        <v>5</v>
      </c>
      <c r="F2194">
        <v>3155</v>
      </c>
      <c r="G2194">
        <v>0</v>
      </c>
      <c r="H2194">
        <v>31550</v>
      </c>
    </row>
    <row r="2195" spans="3:8" ht="13.5">
      <c r="C2195">
        <v>10083106158</v>
      </c>
      <c r="D2195">
        <v>2</v>
      </c>
      <c r="E2195">
        <v>2</v>
      </c>
      <c r="F2195">
        <v>1016</v>
      </c>
      <c r="G2195">
        <v>0</v>
      </c>
      <c r="H2195">
        <v>10160</v>
      </c>
    </row>
    <row r="2196" spans="3:8" ht="13.5">
      <c r="C2196">
        <v>10083106808</v>
      </c>
      <c r="D2196">
        <v>1</v>
      </c>
      <c r="E2196">
        <v>2</v>
      </c>
      <c r="F2196">
        <v>775</v>
      </c>
      <c r="G2196">
        <v>0</v>
      </c>
      <c r="H2196">
        <v>7750</v>
      </c>
    </row>
    <row r="2197" spans="3:8" ht="13.5">
      <c r="C2197">
        <v>10083108628</v>
      </c>
      <c r="D2197">
        <v>3</v>
      </c>
      <c r="E2197">
        <v>5</v>
      </c>
      <c r="F2197">
        <v>6127</v>
      </c>
      <c r="G2197">
        <v>0</v>
      </c>
      <c r="H2197">
        <v>61270</v>
      </c>
    </row>
    <row r="2198" spans="3:8" ht="13.5">
      <c r="C2198">
        <v>10083108708</v>
      </c>
      <c r="D2198">
        <v>7</v>
      </c>
      <c r="E2198">
        <v>8</v>
      </c>
      <c r="F2198">
        <v>4884</v>
      </c>
      <c r="G2198">
        <v>0</v>
      </c>
      <c r="H2198">
        <v>48840</v>
      </c>
    </row>
    <row r="2199" spans="3:8" ht="13.5">
      <c r="C2199">
        <v>10083108888</v>
      </c>
      <c r="D2199">
        <v>8</v>
      </c>
      <c r="E2199">
        <v>8</v>
      </c>
      <c r="F2199">
        <v>5740</v>
      </c>
      <c r="G2199">
        <v>0</v>
      </c>
      <c r="H2199">
        <v>57400</v>
      </c>
    </row>
    <row r="2200" spans="3:8" ht="13.5">
      <c r="C2200">
        <v>10083109048</v>
      </c>
      <c r="D2200">
        <v>4</v>
      </c>
      <c r="E2200">
        <v>4</v>
      </c>
      <c r="F2200">
        <v>3428</v>
      </c>
      <c r="G2200">
        <v>0</v>
      </c>
      <c r="H2200">
        <v>34280</v>
      </c>
    </row>
    <row r="2201" spans="3:8" ht="13.5">
      <c r="C2201">
        <v>10083109128</v>
      </c>
      <c r="D2201">
        <v>8</v>
      </c>
      <c r="E2201">
        <v>12</v>
      </c>
      <c r="F2201">
        <v>6609</v>
      </c>
      <c r="G2201">
        <v>0</v>
      </c>
      <c r="H2201">
        <v>66090</v>
      </c>
    </row>
    <row r="2202" spans="3:8" ht="13.5">
      <c r="C2202">
        <v>10083109208</v>
      </c>
      <c r="D2202">
        <v>1</v>
      </c>
      <c r="E2202">
        <v>1</v>
      </c>
      <c r="F2202">
        <v>327</v>
      </c>
      <c r="G2202">
        <v>0</v>
      </c>
      <c r="H2202">
        <v>3270</v>
      </c>
    </row>
    <row r="2203" spans="3:8" ht="13.5">
      <c r="C2203">
        <v>10083199998</v>
      </c>
      <c r="D2203">
        <v>109</v>
      </c>
      <c r="E2203">
        <v>150</v>
      </c>
      <c r="F2203">
        <v>82096</v>
      </c>
      <c r="G2203">
        <v>0</v>
      </c>
      <c r="H2203">
        <v>820960</v>
      </c>
    </row>
    <row r="2204" spans="3:8" ht="13.5">
      <c r="C2204">
        <v>10093100117</v>
      </c>
      <c r="D2204">
        <v>2</v>
      </c>
      <c r="E2204">
        <v>50</v>
      </c>
      <c r="F2204">
        <v>132817</v>
      </c>
      <c r="G2204">
        <v>101038</v>
      </c>
      <c r="H2204">
        <v>1429208</v>
      </c>
    </row>
    <row r="2205" spans="3:8" ht="13.5">
      <c r="C2205">
        <v>10093100118</v>
      </c>
      <c r="D2205">
        <v>91</v>
      </c>
      <c r="E2205">
        <v>124</v>
      </c>
      <c r="F2205">
        <v>153991</v>
      </c>
      <c r="G2205">
        <v>0</v>
      </c>
      <c r="H2205">
        <v>1539910</v>
      </c>
    </row>
    <row r="2206" spans="3:8" ht="13.5">
      <c r="C2206">
        <v>10093100297</v>
      </c>
      <c r="D2206">
        <v>1</v>
      </c>
      <c r="E2206">
        <v>9</v>
      </c>
      <c r="F2206">
        <v>35342</v>
      </c>
      <c r="G2206">
        <v>16450</v>
      </c>
      <c r="H2206">
        <v>369870</v>
      </c>
    </row>
    <row r="2207" spans="3:8" ht="13.5">
      <c r="C2207">
        <v>10093100298</v>
      </c>
      <c r="D2207">
        <v>65</v>
      </c>
      <c r="E2207">
        <v>83</v>
      </c>
      <c r="F2207">
        <v>127982</v>
      </c>
      <c r="G2207">
        <v>0</v>
      </c>
      <c r="H2207">
        <v>1279820</v>
      </c>
    </row>
    <row r="2208" spans="3:8" ht="13.5">
      <c r="C2208">
        <v>10093100377</v>
      </c>
      <c r="D2208">
        <v>1</v>
      </c>
      <c r="E2208">
        <v>11</v>
      </c>
      <c r="F2208">
        <v>53785</v>
      </c>
      <c r="G2208">
        <v>17920</v>
      </c>
      <c r="H2208">
        <v>555770</v>
      </c>
    </row>
    <row r="2209" spans="3:8" ht="13.5">
      <c r="C2209">
        <v>10093100378</v>
      </c>
      <c r="D2209">
        <v>44</v>
      </c>
      <c r="E2209">
        <v>90</v>
      </c>
      <c r="F2209">
        <v>103126</v>
      </c>
      <c r="G2209">
        <v>0</v>
      </c>
      <c r="H2209">
        <v>1031260</v>
      </c>
    </row>
    <row r="2210" spans="3:8" ht="13.5">
      <c r="C2210">
        <v>10093100458</v>
      </c>
      <c r="D2210">
        <v>33</v>
      </c>
      <c r="E2210">
        <v>59</v>
      </c>
      <c r="F2210">
        <v>58270</v>
      </c>
      <c r="G2210">
        <v>0</v>
      </c>
      <c r="H2210">
        <v>582700</v>
      </c>
    </row>
    <row r="2211" spans="3:8" ht="13.5">
      <c r="C2211">
        <v>10093105248</v>
      </c>
      <c r="D2211">
        <v>6</v>
      </c>
      <c r="E2211">
        <v>9</v>
      </c>
      <c r="F2211">
        <v>20806</v>
      </c>
      <c r="G2211">
        <v>0</v>
      </c>
      <c r="H2211">
        <v>208060</v>
      </c>
    </row>
    <row r="2212" spans="3:8" ht="13.5">
      <c r="C2212">
        <v>10093105818</v>
      </c>
      <c r="D2212">
        <v>4</v>
      </c>
      <c r="E2212">
        <v>7</v>
      </c>
      <c r="F2212">
        <v>14334</v>
      </c>
      <c r="G2212">
        <v>0</v>
      </c>
      <c r="H2212">
        <v>143340</v>
      </c>
    </row>
    <row r="2213" spans="3:8" ht="13.5">
      <c r="C2213">
        <v>10093106158</v>
      </c>
      <c r="D2213">
        <v>3</v>
      </c>
      <c r="E2213">
        <v>7</v>
      </c>
      <c r="F2213">
        <v>4998</v>
      </c>
      <c r="G2213">
        <v>0</v>
      </c>
      <c r="H2213">
        <v>49980</v>
      </c>
    </row>
    <row r="2214" spans="3:8" ht="13.5">
      <c r="C2214">
        <v>10093106808</v>
      </c>
      <c r="D2214">
        <v>4</v>
      </c>
      <c r="E2214">
        <v>8</v>
      </c>
      <c r="F2214">
        <v>13062</v>
      </c>
      <c r="G2214">
        <v>0</v>
      </c>
      <c r="H2214">
        <v>130620</v>
      </c>
    </row>
    <row r="2215" spans="3:8" ht="13.5">
      <c r="C2215">
        <v>10093107718</v>
      </c>
      <c r="D2215">
        <v>3</v>
      </c>
      <c r="E2215">
        <v>3</v>
      </c>
      <c r="F2215">
        <v>760</v>
      </c>
      <c r="G2215">
        <v>0</v>
      </c>
      <c r="H2215">
        <v>7600</v>
      </c>
    </row>
    <row r="2216" spans="3:8" ht="13.5">
      <c r="C2216">
        <v>10093108218</v>
      </c>
      <c r="D2216">
        <v>5</v>
      </c>
      <c r="E2216">
        <v>7</v>
      </c>
      <c r="F2216">
        <v>6609</v>
      </c>
      <c r="G2216">
        <v>0</v>
      </c>
      <c r="H2216">
        <v>66090</v>
      </c>
    </row>
    <row r="2217" spans="3:8" ht="13.5">
      <c r="C2217">
        <v>10093108398</v>
      </c>
      <c r="D2217">
        <v>4</v>
      </c>
      <c r="E2217">
        <v>4</v>
      </c>
      <c r="F2217">
        <v>2054</v>
      </c>
      <c r="G2217">
        <v>0</v>
      </c>
      <c r="H2217">
        <v>20540</v>
      </c>
    </row>
    <row r="2218" spans="3:8" ht="13.5">
      <c r="C2218">
        <v>10093108478</v>
      </c>
      <c r="D2218">
        <v>1</v>
      </c>
      <c r="E2218">
        <v>1</v>
      </c>
      <c r="F2218">
        <v>1004</v>
      </c>
      <c r="G2218">
        <v>0</v>
      </c>
      <c r="H2218">
        <v>10040</v>
      </c>
    </row>
    <row r="2219" spans="3:8" ht="13.5">
      <c r="C2219">
        <v>10093108628</v>
      </c>
      <c r="D2219">
        <v>14</v>
      </c>
      <c r="E2219">
        <v>24</v>
      </c>
      <c r="F2219">
        <v>13268</v>
      </c>
      <c r="G2219">
        <v>0</v>
      </c>
      <c r="H2219">
        <v>132680</v>
      </c>
    </row>
    <row r="2220" spans="3:8" ht="13.5">
      <c r="C2220">
        <v>10093108707</v>
      </c>
      <c r="D2220">
        <v>1</v>
      </c>
      <c r="E2220">
        <v>11</v>
      </c>
      <c r="F2220">
        <v>23636</v>
      </c>
      <c r="G2220">
        <v>21030</v>
      </c>
      <c r="H2220">
        <v>257390</v>
      </c>
    </row>
    <row r="2221" spans="3:8" ht="13.5">
      <c r="C2221">
        <v>10093108708</v>
      </c>
      <c r="D2221">
        <v>7</v>
      </c>
      <c r="E2221">
        <v>15</v>
      </c>
      <c r="F2221">
        <v>17302</v>
      </c>
      <c r="G2221">
        <v>0</v>
      </c>
      <c r="H2221">
        <v>173020</v>
      </c>
    </row>
    <row r="2222" spans="3:8" ht="13.5">
      <c r="C2222">
        <v>10093108888</v>
      </c>
      <c r="D2222">
        <v>14</v>
      </c>
      <c r="E2222">
        <v>20</v>
      </c>
      <c r="F2222">
        <v>14332</v>
      </c>
      <c r="G2222">
        <v>0</v>
      </c>
      <c r="H2222">
        <v>143320</v>
      </c>
    </row>
    <row r="2223" spans="3:8" ht="13.5">
      <c r="C2223">
        <v>10093108968</v>
      </c>
      <c r="D2223">
        <v>7</v>
      </c>
      <c r="E2223">
        <v>11</v>
      </c>
      <c r="F2223">
        <v>12438</v>
      </c>
      <c r="G2223">
        <v>0</v>
      </c>
      <c r="H2223">
        <v>124380</v>
      </c>
    </row>
    <row r="2224" spans="3:8" ht="13.5">
      <c r="C2224">
        <v>10093109047</v>
      </c>
      <c r="D2224">
        <v>1</v>
      </c>
      <c r="E2224">
        <v>31</v>
      </c>
      <c r="F2224">
        <v>92753</v>
      </c>
      <c r="G2224">
        <v>61070</v>
      </c>
      <c r="H2224">
        <v>988600</v>
      </c>
    </row>
    <row r="2225" spans="3:8" ht="13.5">
      <c r="C2225">
        <v>10093109048</v>
      </c>
      <c r="D2225">
        <v>11</v>
      </c>
      <c r="E2225">
        <v>18</v>
      </c>
      <c r="F2225">
        <v>14062</v>
      </c>
      <c r="G2225">
        <v>0</v>
      </c>
      <c r="H2225">
        <v>140620</v>
      </c>
    </row>
    <row r="2226" spans="3:8" ht="13.5">
      <c r="C2226">
        <v>10093109127</v>
      </c>
      <c r="D2226">
        <v>1</v>
      </c>
      <c r="E2226">
        <v>22</v>
      </c>
      <c r="F2226">
        <v>67326</v>
      </c>
      <c r="G2226">
        <v>40960</v>
      </c>
      <c r="H2226">
        <v>714220</v>
      </c>
    </row>
    <row r="2227" spans="3:8" ht="13.5">
      <c r="C2227">
        <v>10093109128</v>
      </c>
      <c r="D2227">
        <v>9</v>
      </c>
      <c r="E2227">
        <v>14</v>
      </c>
      <c r="F2227">
        <v>24938</v>
      </c>
      <c r="G2227">
        <v>0</v>
      </c>
      <c r="H2227">
        <v>249380</v>
      </c>
    </row>
    <row r="2228" spans="3:8" ht="13.5">
      <c r="C2228">
        <v>10093109208</v>
      </c>
      <c r="D2228">
        <v>5</v>
      </c>
      <c r="E2228">
        <v>8</v>
      </c>
      <c r="F2228">
        <v>12375</v>
      </c>
      <c r="G2228">
        <v>0</v>
      </c>
      <c r="H2228">
        <v>123750</v>
      </c>
    </row>
    <row r="2229" spans="3:8" ht="13.5">
      <c r="C2229">
        <v>10093199997</v>
      </c>
      <c r="D2229">
        <v>7</v>
      </c>
      <c r="E2229">
        <v>134</v>
      </c>
      <c r="F2229">
        <v>405659</v>
      </c>
      <c r="G2229">
        <v>258468</v>
      </c>
      <c r="H2229">
        <v>4315058</v>
      </c>
    </row>
    <row r="2230" spans="3:8" ht="13.5">
      <c r="C2230">
        <v>10093199998</v>
      </c>
      <c r="D2230">
        <v>330</v>
      </c>
      <c r="E2230">
        <v>512</v>
      </c>
      <c r="F2230">
        <v>615711</v>
      </c>
      <c r="G2230">
        <v>0</v>
      </c>
      <c r="H2230">
        <v>6157110</v>
      </c>
    </row>
    <row r="2231" spans="3:8" ht="13.5">
      <c r="C2231">
        <v>10103100117</v>
      </c>
      <c r="D2231">
        <v>5</v>
      </c>
      <c r="E2231">
        <v>46</v>
      </c>
      <c r="F2231">
        <v>125199</v>
      </c>
      <c r="G2231">
        <v>74074</v>
      </c>
      <c r="H2231">
        <v>1326064</v>
      </c>
    </row>
    <row r="2232" spans="3:8" ht="13.5">
      <c r="C2232">
        <v>10103100118</v>
      </c>
      <c r="D2232">
        <v>631</v>
      </c>
      <c r="E2232">
        <v>982</v>
      </c>
      <c r="F2232">
        <v>666188</v>
      </c>
      <c r="G2232">
        <v>0</v>
      </c>
      <c r="H2232">
        <v>6661880</v>
      </c>
    </row>
    <row r="2233" spans="3:8" ht="13.5">
      <c r="C2233">
        <v>10103100297</v>
      </c>
      <c r="D2233">
        <v>4</v>
      </c>
      <c r="E2233">
        <v>37</v>
      </c>
      <c r="F2233">
        <v>104417</v>
      </c>
      <c r="G2233">
        <v>67030</v>
      </c>
      <c r="H2233">
        <v>1111200</v>
      </c>
    </row>
    <row r="2234" spans="3:8" ht="13.5">
      <c r="C2234">
        <v>10103100298</v>
      </c>
      <c r="D2234">
        <v>532</v>
      </c>
      <c r="E2234">
        <v>799</v>
      </c>
      <c r="F2234">
        <v>878452</v>
      </c>
      <c r="G2234">
        <v>0</v>
      </c>
      <c r="H2234">
        <v>8784520</v>
      </c>
    </row>
    <row r="2235" spans="3:8" ht="13.5">
      <c r="C2235">
        <v>10103100377</v>
      </c>
      <c r="D2235">
        <v>1</v>
      </c>
      <c r="E2235">
        <v>6</v>
      </c>
      <c r="F2235">
        <v>16109</v>
      </c>
      <c r="G2235">
        <v>8960</v>
      </c>
      <c r="H2235">
        <v>170050</v>
      </c>
    </row>
    <row r="2236" spans="3:8" ht="13.5">
      <c r="C2236">
        <v>10103100378</v>
      </c>
      <c r="D2236">
        <v>186</v>
      </c>
      <c r="E2236">
        <v>343</v>
      </c>
      <c r="F2236">
        <v>197318</v>
      </c>
      <c r="G2236">
        <v>0</v>
      </c>
      <c r="H2236">
        <v>1973180</v>
      </c>
    </row>
    <row r="2237" spans="3:8" ht="13.5">
      <c r="C2237">
        <v>10103100457</v>
      </c>
      <c r="D2237">
        <v>2</v>
      </c>
      <c r="E2237">
        <v>26</v>
      </c>
      <c r="F2237">
        <v>160277</v>
      </c>
      <c r="G2237">
        <v>46150</v>
      </c>
      <c r="H2237">
        <v>1648920</v>
      </c>
    </row>
    <row r="2238" spans="3:8" ht="13.5">
      <c r="C2238">
        <v>10103100458</v>
      </c>
      <c r="D2238">
        <v>161</v>
      </c>
      <c r="E2238">
        <v>250</v>
      </c>
      <c r="F2238">
        <v>191563</v>
      </c>
      <c r="G2238">
        <v>0</v>
      </c>
      <c r="H2238">
        <v>1915630</v>
      </c>
    </row>
    <row r="2239" spans="3:8" ht="13.5">
      <c r="C2239">
        <v>10103105247</v>
      </c>
      <c r="D2239">
        <v>1</v>
      </c>
      <c r="E2239">
        <v>9</v>
      </c>
      <c r="F2239">
        <v>20701</v>
      </c>
      <c r="G2239">
        <v>18616</v>
      </c>
      <c r="H2239">
        <v>225626</v>
      </c>
    </row>
    <row r="2240" spans="3:8" ht="13.5">
      <c r="C2240">
        <v>10103105248</v>
      </c>
      <c r="D2240">
        <v>45</v>
      </c>
      <c r="E2240">
        <v>62</v>
      </c>
      <c r="F2240">
        <v>48823</v>
      </c>
      <c r="G2240">
        <v>0</v>
      </c>
      <c r="H2240">
        <v>488230</v>
      </c>
    </row>
    <row r="2241" spans="3:8" ht="13.5">
      <c r="C2241">
        <v>10103105818</v>
      </c>
      <c r="D2241">
        <v>13</v>
      </c>
      <c r="E2241">
        <v>21</v>
      </c>
      <c r="F2241">
        <v>11613</v>
      </c>
      <c r="G2241">
        <v>0</v>
      </c>
      <c r="H2241">
        <v>116130</v>
      </c>
    </row>
    <row r="2242" spans="3:8" ht="13.5">
      <c r="C2242">
        <v>10103106158</v>
      </c>
      <c r="D2242">
        <v>18</v>
      </c>
      <c r="E2242">
        <v>31</v>
      </c>
      <c r="F2242">
        <v>24618</v>
      </c>
      <c r="G2242">
        <v>0</v>
      </c>
      <c r="H2242">
        <v>246180</v>
      </c>
    </row>
    <row r="2243" spans="3:8" ht="13.5">
      <c r="C2243">
        <v>10103106807</v>
      </c>
      <c r="D2243">
        <v>1</v>
      </c>
      <c r="E2243">
        <v>4</v>
      </c>
      <c r="F2243">
        <v>19744</v>
      </c>
      <c r="G2243">
        <v>5120</v>
      </c>
      <c r="H2243">
        <v>202560</v>
      </c>
    </row>
    <row r="2244" spans="3:8" ht="13.5">
      <c r="C2244">
        <v>10103106808</v>
      </c>
      <c r="D2244">
        <v>22</v>
      </c>
      <c r="E2244">
        <v>36</v>
      </c>
      <c r="F2244">
        <v>27241</v>
      </c>
      <c r="G2244">
        <v>0</v>
      </c>
      <c r="H2244">
        <v>272410</v>
      </c>
    </row>
    <row r="2245" spans="3:8" ht="13.5">
      <c r="C2245">
        <v>10103107718</v>
      </c>
      <c r="D2245">
        <v>13</v>
      </c>
      <c r="E2245">
        <v>15</v>
      </c>
      <c r="F2245">
        <v>10780</v>
      </c>
      <c r="G2245">
        <v>0</v>
      </c>
      <c r="H2245">
        <v>107800</v>
      </c>
    </row>
    <row r="2246" spans="3:8" ht="13.5">
      <c r="C2246">
        <v>10103108217</v>
      </c>
      <c r="D2246">
        <v>1</v>
      </c>
      <c r="E2246">
        <v>28</v>
      </c>
      <c r="F2246">
        <v>25647</v>
      </c>
      <c r="G2246">
        <v>27520</v>
      </c>
      <c r="H2246">
        <v>283990</v>
      </c>
    </row>
    <row r="2247" spans="3:8" ht="13.5">
      <c r="C2247">
        <v>10103108218</v>
      </c>
      <c r="D2247">
        <v>7</v>
      </c>
      <c r="E2247">
        <v>9</v>
      </c>
      <c r="F2247">
        <v>4488</v>
      </c>
      <c r="G2247">
        <v>0</v>
      </c>
      <c r="H2247">
        <v>44880</v>
      </c>
    </row>
    <row r="2248" spans="3:8" ht="13.5">
      <c r="C2248">
        <v>10103108398</v>
      </c>
      <c r="D2248">
        <v>7</v>
      </c>
      <c r="E2248">
        <v>12</v>
      </c>
      <c r="F2248">
        <v>17645</v>
      </c>
      <c r="G2248">
        <v>0</v>
      </c>
      <c r="H2248">
        <v>176450</v>
      </c>
    </row>
    <row r="2249" spans="3:8" ht="13.5">
      <c r="C2249">
        <v>10103108478</v>
      </c>
      <c r="D2249">
        <v>5</v>
      </c>
      <c r="E2249">
        <v>5</v>
      </c>
      <c r="F2249">
        <v>4646</v>
      </c>
      <c r="G2249">
        <v>0</v>
      </c>
      <c r="H2249">
        <v>46460</v>
      </c>
    </row>
    <row r="2250" spans="3:8" ht="13.5">
      <c r="C2250">
        <v>10103108628</v>
      </c>
      <c r="D2250">
        <v>72</v>
      </c>
      <c r="E2250">
        <v>113</v>
      </c>
      <c r="F2250">
        <v>58503</v>
      </c>
      <c r="G2250">
        <v>0</v>
      </c>
      <c r="H2250">
        <v>585030</v>
      </c>
    </row>
    <row r="2251" spans="3:8" ht="13.5">
      <c r="C2251">
        <v>10103108707</v>
      </c>
      <c r="D2251">
        <v>2</v>
      </c>
      <c r="E2251">
        <v>10</v>
      </c>
      <c r="F2251">
        <v>42948</v>
      </c>
      <c r="G2251">
        <v>12800</v>
      </c>
      <c r="H2251">
        <v>442280</v>
      </c>
    </row>
    <row r="2252" spans="3:8" ht="13.5">
      <c r="C2252">
        <v>10103108708</v>
      </c>
      <c r="D2252">
        <v>49</v>
      </c>
      <c r="E2252">
        <v>86</v>
      </c>
      <c r="F2252">
        <v>51182</v>
      </c>
      <c r="G2252">
        <v>0</v>
      </c>
      <c r="H2252">
        <v>511820</v>
      </c>
    </row>
    <row r="2253" spans="3:8" ht="13.5">
      <c r="C2253">
        <v>10103108887</v>
      </c>
      <c r="D2253">
        <v>1</v>
      </c>
      <c r="E2253">
        <v>9</v>
      </c>
      <c r="F2253">
        <v>34464</v>
      </c>
      <c r="G2253">
        <v>15120</v>
      </c>
      <c r="H2253">
        <v>359760</v>
      </c>
    </row>
    <row r="2254" spans="3:8" ht="13.5">
      <c r="C2254">
        <v>10103108888</v>
      </c>
      <c r="D2254">
        <v>49</v>
      </c>
      <c r="E2254">
        <v>77</v>
      </c>
      <c r="F2254">
        <v>72866</v>
      </c>
      <c r="G2254">
        <v>0</v>
      </c>
      <c r="H2254">
        <v>728660</v>
      </c>
    </row>
    <row r="2255" spans="3:8" ht="13.5">
      <c r="C2255">
        <v>10103108967</v>
      </c>
      <c r="D2255">
        <v>1</v>
      </c>
      <c r="E2255">
        <v>11</v>
      </c>
      <c r="F2255">
        <v>31733</v>
      </c>
      <c r="G2255">
        <v>18420</v>
      </c>
      <c r="H2255">
        <v>335750</v>
      </c>
    </row>
    <row r="2256" spans="3:8" ht="13.5">
      <c r="C2256">
        <v>10103108968</v>
      </c>
      <c r="D2256">
        <v>50</v>
      </c>
      <c r="E2256">
        <v>98</v>
      </c>
      <c r="F2256">
        <v>69775</v>
      </c>
      <c r="G2256">
        <v>0</v>
      </c>
      <c r="H2256">
        <v>697750</v>
      </c>
    </row>
    <row r="2257" spans="3:8" ht="13.5">
      <c r="C2257">
        <v>10103109047</v>
      </c>
      <c r="D2257">
        <v>2</v>
      </c>
      <c r="E2257">
        <v>9</v>
      </c>
      <c r="F2257">
        <v>25616</v>
      </c>
      <c r="G2257">
        <v>12360</v>
      </c>
      <c r="H2257">
        <v>268520</v>
      </c>
    </row>
    <row r="2258" spans="3:8" ht="13.5">
      <c r="C2258">
        <v>10103109048</v>
      </c>
      <c r="D2258">
        <v>75</v>
      </c>
      <c r="E2258">
        <v>109</v>
      </c>
      <c r="F2258">
        <v>73845</v>
      </c>
      <c r="G2258">
        <v>0</v>
      </c>
      <c r="H2258">
        <v>738450</v>
      </c>
    </row>
    <row r="2259" spans="3:8" ht="13.5">
      <c r="C2259">
        <v>10103109128</v>
      </c>
      <c r="D2259">
        <v>57</v>
      </c>
      <c r="E2259">
        <v>106</v>
      </c>
      <c r="F2259">
        <v>68789</v>
      </c>
      <c r="G2259">
        <v>0</v>
      </c>
      <c r="H2259">
        <v>687890</v>
      </c>
    </row>
    <row r="2260" spans="3:8" ht="13.5">
      <c r="C2260">
        <v>10103109207</v>
      </c>
      <c r="D2260">
        <v>1</v>
      </c>
      <c r="E2260">
        <v>9</v>
      </c>
      <c r="F2260">
        <v>34734</v>
      </c>
      <c r="G2260">
        <v>10880</v>
      </c>
      <c r="H2260">
        <v>358220</v>
      </c>
    </row>
    <row r="2261" spans="3:8" ht="13.5">
      <c r="C2261">
        <v>10103109208</v>
      </c>
      <c r="D2261">
        <v>69</v>
      </c>
      <c r="E2261">
        <v>110</v>
      </c>
      <c r="F2261">
        <v>65573</v>
      </c>
      <c r="G2261">
        <v>0</v>
      </c>
      <c r="H2261">
        <v>655730</v>
      </c>
    </row>
    <row r="2262" spans="3:8" ht="13.5">
      <c r="C2262">
        <v>10103199997</v>
      </c>
      <c r="D2262">
        <v>22</v>
      </c>
      <c r="E2262">
        <v>204</v>
      </c>
      <c r="F2262">
        <v>641589</v>
      </c>
      <c r="G2262">
        <v>317050</v>
      </c>
      <c r="H2262">
        <v>6732940</v>
      </c>
    </row>
    <row r="2263" spans="3:8" ht="13.5">
      <c r="C2263">
        <v>10103199998</v>
      </c>
      <c r="D2263">
        <v>2061</v>
      </c>
      <c r="E2263">
        <v>3264</v>
      </c>
      <c r="F2263">
        <v>2543908</v>
      </c>
      <c r="G2263">
        <v>0</v>
      </c>
      <c r="H2263">
        <v>25439080</v>
      </c>
    </row>
    <row r="2264" spans="3:8" ht="13.5">
      <c r="C2264">
        <v>10113100117</v>
      </c>
      <c r="D2264">
        <v>14</v>
      </c>
      <c r="E2264">
        <v>226</v>
      </c>
      <c r="F2264">
        <v>835968</v>
      </c>
      <c r="G2264">
        <v>325476</v>
      </c>
      <c r="H2264">
        <v>8685156</v>
      </c>
    </row>
    <row r="2265" spans="3:8" ht="13.5">
      <c r="C2265">
        <v>10113100118</v>
      </c>
      <c r="D2265">
        <v>175</v>
      </c>
      <c r="E2265">
        <v>274</v>
      </c>
      <c r="F2265">
        <v>220786</v>
      </c>
      <c r="G2265">
        <v>0</v>
      </c>
      <c r="H2265">
        <v>2207860</v>
      </c>
    </row>
    <row r="2266" spans="3:8" ht="13.5">
      <c r="C2266">
        <v>10113100297</v>
      </c>
      <c r="D2266">
        <v>8</v>
      </c>
      <c r="E2266">
        <v>102</v>
      </c>
      <c r="F2266">
        <v>381125</v>
      </c>
      <c r="G2266">
        <v>159922</v>
      </c>
      <c r="H2266">
        <v>3971172</v>
      </c>
    </row>
    <row r="2267" spans="3:8" ht="13.5">
      <c r="C2267">
        <v>10113100298</v>
      </c>
      <c r="D2267">
        <v>163</v>
      </c>
      <c r="E2267">
        <v>212</v>
      </c>
      <c r="F2267">
        <v>246169</v>
      </c>
      <c r="G2267">
        <v>0</v>
      </c>
      <c r="H2267">
        <v>2461690</v>
      </c>
    </row>
    <row r="2268" spans="3:8" ht="13.5">
      <c r="C2268">
        <v>10113100377</v>
      </c>
      <c r="D2268">
        <v>5</v>
      </c>
      <c r="E2268">
        <v>105</v>
      </c>
      <c r="F2268">
        <v>420666</v>
      </c>
      <c r="G2268">
        <v>188066</v>
      </c>
      <c r="H2268">
        <v>4394726</v>
      </c>
    </row>
    <row r="2269" spans="3:8" ht="13.5">
      <c r="C2269">
        <v>10113100378</v>
      </c>
      <c r="D2269">
        <v>28</v>
      </c>
      <c r="E2269">
        <v>60</v>
      </c>
      <c r="F2269">
        <v>77610</v>
      </c>
      <c r="G2269">
        <v>0</v>
      </c>
      <c r="H2269">
        <v>776100</v>
      </c>
    </row>
    <row r="2270" spans="3:8" ht="13.5">
      <c r="C2270">
        <v>10113100457</v>
      </c>
      <c r="D2270">
        <v>4</v>
      </c>
      <c r="E2270">
        <v>80</v>
      </c>
      <c r="F2270">
        <v>185938</v>
      </c>
      <c r="G2270">
        <v>169068</v>
      </c>
      <c r="H2270">
        <v>2028448</v>
      </c>
    </row>
    <row r="2271" spans="3:8" ht="13.5">
      <c r="C2271">
        <v>10113100458</v>
      </c>
      <c r="D2271">
        <v>37</v>
      </c>
      <c r="E2271">
        <v>49</v>
      </c>
      <c r="F2271">
        <v>67096</v>
      </c>
      <c r="G2271">
        <v>0</v>
      </c>
      <c r="H2271">
        <v>670960</v>
      </c>
    </row>
    <row r="2272" spans="3:8" ht="13.5">
      <c r="C2272">
        <v>10113105247</v>
      </c>
      <c r="D2272">
        <v>3</v>
      </c>
      <c r="E2272">
        <v>38</v>
      </c>
      <c r="F2272">
        <v>199076</v>
      </c>
      <c r="G2272">
        <v>66680</v>
      </c>
      <c r="H2272">
        <v>2057440</v>
      </c>
    </row>
    <row r="2273" spans="3:8" ht="13.5">
      <c r="C2273">
        <v>10113105248</v>
      </c>
      <c r="D2273">
        <v>9</v>
      </c>
      <c r="E2273">
        <v>11</v>
      </c>
      <c r="F2273">
        <v>8861</v>
      </c>
      <c r="G2273">
        <v>0</v>
      </c>
      <c r="H2273">
        <v>88610</v>
      </c>
    </row>
    <row r="2274" spans="3:8" ht="13.5">
      <c r="C2274">
        <v>10113106158</v>
      </c>
      <c r="D2274">
        <v>5</v>
      </c>
      <c r="E2274">
        <v>8</v>
      </c>
      <c r="F2274">
        <v>17760</v>
      </c>
      <c r="G2274">
        <v>0</v>
      </c>
      <c r="H2274">
        <v>177600</v>
      </c>
    </row>
    <row r="2275" spans="3:8" ht="13.5">
      <c r="C2275">
        <v>10113106808</v>
      </c>
      <c r="D2275">
        <v>4</v>
      </c>
      <c r="E2275">
        <v>6</v>
      </c>
      <c r="F2275">
        <v>9394</v>
      </c>
      <c r="G2275">
        <v>0</v>
      </c>
      <c r="H2275">
        <v>93940</v>
      </c>
    </row>
    <row r="2276" spans="3:8" ht="13.5">
      <c r="C2276">
        <v>10113107718</v>
      </c>
      <c r="D2276">
        <v>4</v>
      </c>
      <c r="E2276">
        <v>5</v>
      </c>
      <c r="F2276">
        <v>7061</v>
      </c>
      <c r="G2276">
        <v>0</v>
      </c>
      <c r="H2276">
        <v>70610</v>
      </c>
    </row>
    <row r="2277" spans="3:8" ht="13.5">
      <c r="C2277">
        <v>10113108218</v>
      </c>
      <c r="D2277">
        <v>5</v>
      </c>
      <c r="E2277">
        <v>10</v>
      </c>
      <c r="F2277">
        <v>8032</v>
      </c>
      <c r="G2277">
        <v>0</v>
      </c>
      <c r="H2277">
        <v>80320</v>
      </c>
    </row>
    <row r="2278" spans="3:8" ht="13.5">
      <c r="C2278">
        <v>10113108398</v>
      </c>
      <c r="D2278">
        <v>3</v>
      </c>
      <c r="E2278">
        <v>4</v>
      </c>
      <c r="F2278">
        <v>2273</v>
      </c>
      <c r="G2278">
        <v>0</v>
      </c>
      <c r="H2278">
        <v>22730</v>
      </c>
    </row>
    <row r="2279" spans="3:8" ht="13.5">
      <c r="C2279">
        <v>10113108478</v>
      </c>
      <c r="D2279">
        <v>2</v>
      </c>
      <c r="E2279">
        <v>2</v>
      </c>
      <c r="F2279">
        <v>8792</v>
      </c>
      <c r="G2279">
        <v>0</v>
      </c>
      <c r="H2279">
        <v>87920</v>
      </c>
    </row>
    <row r="2280" spans="3:8" ht="13.5">
      <c r="C2280">
        <v>10113108627</v>
      </c>
      <c r="D2280">
        <v>1</v>
      </c>
      <c r="E2280">
        <v>27</v>
      </c>
      <c r="F2280">
        <v>68667</v>
      </c>
      <c r="G2280">
        <v>51910</v>
      </c>
      <c r="H2280">
        <v>738580</v>
      </c>
    </row>
    <row r="2281" spans="3:8" ht="13.5">
      <c r="C2281">
        <v>10113108628</v>
      </c>
      <c r="D2281">
        <v>19</v>
      </c>
      <c r="E2281">
        <v>26</v>
      </c>
      <c r="F2281">
        <v>24040</v>
      </c>
      <c r="G2281">
        <v>0</v>
      </c>
      <c r="H2281">
        <v>240400</v>
      </c>
    </row>
    <row r="2282" spans="3:8" ht="13.5">
      <c r="C2282">
        <v>10113108707</v>
      </c>
      <c r="D2282">
        <v>4</v>
      </c>
      <c r="E2282">
        <v>113</v>
      </c>
      <c r="F2282">
        <v>312740</v>
      </c>
      <c r="G2282">
        <v>182164</v>
      </c>
      <c r="H2282">
        <v>3309564</v>
      </c>
    </row>
    <row r="2283" spans="3:8" ht="13.5">
      <c r="C2283">
        <v>10113108708</v>
      </c>
      <c r="D2283">
        <v>12</v>
      </c>
      <c r="E2283">
        <v>17</v>
      </c>
      <c r="F2283">
        <v>9056</v>
      </c>
      <c r="G2283">
        <v>0</v>
      </c>
      <c r="H2283">
        <v>90560</v>
      </c>
    </row>
    <row r="2284" spans="3:8" ht="13.5">
      <c r="C2284">
        <v>10113108887</v>
      </c>
      <c r="D2284">
        <v>1</v>
      </c>
      <c r="E2284">
        <v>18</v>
      </c>
      <c r="F2284">
        <v>58314</v>
      </c>
      <c r="G2284">
        <v>32000</v>
      </c>
      <c r="H2284">
        <v>615140</v>
      </c>
    </row>
    <row r="2285" spans="3:8" ht="13.5">
      <c r="C2285">
        <v>10113108888</v>
      </c>
      <c r="D2285">
        <v>12</v>
      </c>
      <c r="E2285">
        <v>13</v>
      </c>
      <c r="F2285">
        <v>21623</v>
      </c>
      <c r="G2285">
        <v>0</v>
      </c>
      <c r="H2285">
        <v>216230</v>
      </c>
    </row>
    <row r="2286" spans="3:8" ht="13.5">
      <c r="C2286">
        <v>10113108967</v>
      </c>
      <c r="D2286">
        <v>1</v>
      </c>
      <c r="E2286">
        <v>3</v>
      </c>
      <c r="F2286">
        <v>6881</v>
      </c>
      <c r="G2286">
        <v>5120</v>
      </c>
      <c r="H2286">
        <v>73930</v>
      </c>
    </row>
    <row r="2287" spans="3:8" ht="13.5">
      <c r="C2287">
        <v>10113108968</v>
      </c>
      <c r="D2287">
        <v>10</v>
      </c>
      <c r="E2287">
        <v>10</v>
      </c>
      <c r="F2287">
        <v>27920</v>
      </c>
      <c r="G2287">
        <v>0</v>
      </c>
      <c r="H2287">
        <v>279200</v>
      </c>
    </row>
    <row r="2288" spans="3:8" ht="13.5">
      <c r="C2288">
        <v>10113109047</v>
      </c>
      <c r="D2288">
        <v>4</v>
      </c>
      <c r="E2288">
        <v>19</v>
      </c>
      <c r="F2288">
        <v>161753</v>
      </c>
      <c r="G2288">
        <v>23980</v>
      </c>
      <c r="H2288">
        <v>1641510</v>
      </c>
    </row>
    <row r="2289" spans="3:8" ht="13.5">
      <c r="C2289">
        <v>10113109048</v>
      </c>
      <c r="D2289">
        <v>21</v>
      </c>
      <c r="E2289">
        <v>31</v>
      </c>
      <c r="F2289">
        <v>25295</v>
      </c>
      <c r="G2289">
        <v>0</v>
      </c>
      <c r="H2289">
        <v>252950</v>
      </c>
    </row>
    <row r="2290" spans="3:8" ht="13.5">
      <c r="C2290">
        <v>10113109127</v>
      </c>
      <c r="D2290">
        <v>1</v>
      </c>
      <c r="E2290">
        <v>2</v>
      </c>
      <c r="F2290">
        <v>11989</v>
      </c>
      <c r="G2290">
        <v>1280</v>
      </c>
      <c r="H2290">
        <v>121170</v>
      </c>
    </row>
    <row r="2291" spans="3:8" ht="13.5">
      <c r="C2291">
        <v>10113109128</v>
      </c>
      <c r="D2291">
        <v>18</v>
      </c>
      <c r="E2291">
        <v>24</v>
      </c>
      <c r="F2291">
        <v>96094</v>
      </c>
      <c r="G2291">
        <v>0</v>
      </c>
      <c r="H2291">
        <v>960940</v>
      </c>
    </row>
    <row r="2292" spans="3:8" ht="13.5">
      <c r="C2292">
        <v>10113109208</v>
      </c>
      <c r="D2292">
        <v>14</v>
      </c>
      <c r="E2292">
        <v>14</v>
      </c>
      <c r="F2292">
        <v>10761</v>
      </c>
      <c r="G2292">
        <v>0</v>
      </c>
      <c r="H2292">
        <v>107610</v>
      </c>
    </row>
    <row r="2293" spans="3:8" ht="13.5">
      <c r="C2293">
        <v>10113199997</v>
      </c>
      <c r="D2293">
        <v>46</v>
      </c>
      <c r="E2293">
        <v>733</v>
      </c>
      <c r="F2293">
        <v>2643117</v>
      </c>
      <c r="G2293">
        <v>1205666</v>
      </c>
      <c r="H2293">
        <v>27636836</v>
      </c>
    </row>
    <row r="2294" spans="3:8" ht="13.5">
      <c r="C2294">
        <v>10113199998</v>
      </c>
      <c r="D2294">
        <v>541</v>
      </c>
      <c r="E2294">
        <v>776</v>
      </c>
      <c r="F2294">
        <v>888623</v>
      </c>
      <c r="G2294">
        <v>0</v>
      </c>
      <c r="H2294">
        <v>8886230</v>
      </c>
    </row>
    <row r="2295" spans="3:8" ht="13.5">
      <c r="C2295">
        <v>10993100117</v>
      </c>
      <c r="D2295">
        <v>51</v>
      </c>
      <c r="E2295">
        <v>598</v>
      </c>
      <c r="F2295">
        <v>2163261</v>
      </c>
      <c r="G2295">
        <v>948576</v>
      </c>
      <c r="H2295">
        <v>22581186</v>
      </c>
    </row>
    <row r="2296" spans="3:8" ht="13.5">
      <c r="C2296">
        <v>10993100118</v>
      </c>
      <c r="D2296">
        <v>3009</v>
      </c>
      <c r="E2296">
        <v>4552</v>
      </c>
      <c r="F2296">
        <v>2615034</v>
      </c>
      <c r="G2296">
        <v>0</v>
      </c>
      <c r="H2296">
        <v>26150340</v>
      </c>
    </row>
    <row r="2297" spans="3:8" ht="13.5">
      <c r="C2297">
        <v>10993100297</v>
      </c>
      <c r="D2297">
        <v>27</v>
      </c>
      <c r="E2297">
        <v>290</v>
      </c>
      <c r="F2297">
        <v>1110520</v>
      </c>
      <c r="G2297">
        <v>495264</v>
      </c>
      <c r="H2297">
        <v>11600464</v>
      </c>
    </row>
    <row r="2298" spans="3:8" ht="13.5">
      <c r="C2298">
        <v>10993100298</v>
      </c>
      <c r="D2298">
        <v>2510</v>
      </c>
      <c r="E2298">
        <v>3470</v>
      </c>
      <c r="F2298">
        <v>2424115</v>
      </c>
      <c r="G2298">
        <v>0</v>
      </c>
      <c r="H2298">
        <v>24241150</v>
      </c>
    </row>
    <row r="2299" spans="3:8" ht="13.5">
      <c r="C2299">
        <v>10993100377</v>
      </c>
      <c r="D2299">
        <v>14</v>
      </c>
      <c r="E2299">
        <v>221</v>
      </c>
      <c r="F2299">
        <v>854738</v>
      </c>
      <c r="G2299">
        <v>344406</v>
      </c>
      <c r="H2299">
        <v>8891786</v>
      </c>
    </row>
    <row r="2300" spans="3:8" ht="13.5">
      <c r="C2300">
        <v>10993100378</v>
      </c>
      <c r="D2300">
        <v>847</v>
      </c>
      <c r="E2300">
        <v>1363</v>
      </c>
      <c r="F2300">
        <v>840448</v>
      </c>
      <c r="G2300">
        <v>0</v>
      </c>
      <c r="H2300">
        <v>8404480</v>
      </c>
    </row>
    <row r="2301" spans="3:8" ht="13.5">
      <c r="C2301">
        <v>10993100457</v>
      </c>
      <c r="D2301">
        <v>9</v>
      </c>
      <c r="E2301">
        <v>157</v>
      </c>
      <c r="F2301">
        <v>496804</v>
      </c>
      <c r="G2301">
        <v>314154</v>
      </c>
      <c r="H2301">
        <v>5282194</v>
      </c>
    </row>
    <row r="2302" spans="3:8" ht="13.5">
      <c r="C2302">
        <v>10993100458</v>
      </c>
      <c r="D2302">
        <v>612</v>
      </c>
      <c r="E2302">
        <v>920</v>
      </c>
      <c r="F2302">
        <v>632331</v>
      </c>
      <c r="G2302">
        <v>0</v>
      </c>
      <c r="H2302">
        <v>6323310</v>
      </c>
    </row>
    <row r="2303" spans="3:8" ht="13.5">
      <c r="C2303">
        <v>10993105247</v>
      </c>
      <c r="D2303">
        <v>7</v>
      </c>
      <c r="E2303">
        <v>99</v>
      </c>
      <c r="F2303">
        <v>353917</v>
      </c>
      <c r="G2303">
        <v>181296</v>
      </c>
      <c r="H2303">
        <v>3720466</v>
      </c>
    </row>
    <row r="2304" spans="3:8" ht="13.5">
      <c r="C2304">
        <v>10993105248</v>
      </c>
      <c r="D2304">
        <v>170</v>
      </c>
      <c r="E2304">
        <v>245</v>
      </c>
      <c r="F2304">
        <v>171668</v>
      </c>
      <c r="G2304">
        <v>0</v>
      </c>
      <c r="H2304">
        <v>1716680</v>
      </c>
    </row>
    <row r="2305" spans="3:8" ht="13.5">
      <c r="C2305">
        <v>10993105818</v>
      </c>
      <c r="D2305">
        <v>48</v>
      </c>
      <c r="E2305">
        <v>67</v>
      </c>
      <c r="F2305">
        <v>44190</v>
      </c>
      <c r="G2305">
        <v>0</v>
      </c>
      <c r="H2305">
        <v>441900</v>
      </c>
    </row>
    <row r="2306" spans="3:8" ht="13.5">
      <c r="C2306">
        <v>10993106158</v>
      </c>
      <c r="D2306">
        <v>86</v>
      </c>
      <c r="E2306">
        <v>126</v>
      </c>
      <c r="F2306">
        <v>83391</v>
      </c>
      <c r="G2306">
        <v>0</v>
      </c>
      <c r="H2306">
        <v>833910</v>
      </c>
    </row>
    <row r="2307" spans="3:8" ht="13.5">
      <c r="C2307">
        <v>10993106807</v>
      </c>
      <c r="D2307">
        <v>3</v>
      </c>
      <c r="E2307">
        <v>16</v>
      </c>
      <c r="F2307">
        <v>56065</v>
      </c>
      <c r="G2307">
        <v>27308</v>
      </c>
      <c r="H2307">
        <v>587958</v>
      </c>
    </row>
    <row r="2308" spans="3:8" ht="13.5">
      <c r="C2308">
        <v>10993106808</v>
      </c>
      <c r="D2308">
        <v>90</v>
      </c>
      <c r="E2308">
        <v>123</v>
      </c>
      <c r="F2308">
        <v>89226</v>
      </c>
      <c r="G2308">
        <v>0</v>
      </c>
      <c r="H2308">
        <v>892260</v>
      </c>
    </row>
    <row r="2309" spans="3:8" ht="13.5">
      <c r="C2309">
        <v>10993107718</v>
      </c>
      <c r="D2309">
        <v>54</v>
      </c>
      <c r="E2309">
        <v>69</v>
      </c>
      <c r="F2309">
        <v>43868</v>
      </c>
      <c r="G2309">
        <v>0</v>
      </c>
      <c r="H2309">
        <v>438680</v>
      </c>
    </row>
    <row r="2310" spans="3:8" ht="13.5">
      <c r="C2310">
        <v>10993108217</v>
      </c>
      <c r="D2310">
        <v>1</v>
      </c>
      <c r="E2310">
        <v>28</v>
      </c>
      <c r="F2310">
        <v>25647</v>
      </c>
      <c r="G2310">
        <v>27520</v>
      </c>
      <c r="H2310">
        <v>283990</v>
      </c>
    </row>
    <row r="2311" spans="3:8" ht="13.5">
      <c r="C2311">
        <v>10993108218</v>
      </c>
      <c r="D2311">
        <v>42</v>
      </c>
      <c r="E2311">
        <v>58</v>
      </c>
      <c r="F2311">
        <v>38153</v>
      </c>
      <c r="G2311">
        <v>0</v>
      </c>
      <c r="H2311">
        <v>381530</v>
      </c>
    </row>
    <row r="2312" spans="3:8" ht="13.5">
      <c r="C2312">
        <v>10993108398</v>
      </c>
      <c r="D2312">
        <v>30</v>
      </c>
      <c r="E2312">
        <v>40</v>
      </c>
      <c r="F2312">
        <v>33180</v>
      </c>
      <c r="G2312">
        <v>0</v>
      </c>
      <c r="H2312">
        <v>331800</v>
      </c>
    </row>
    <row r="2313" spans="3:8" ht="13.5">
      <c r="C2313">
        <v>10993108478</v>
      </c>
      <c r="D2313">
        <v>25</v>
      </c>
      <c r="E2313">
        <v>32</v>
      </c>
      <c r="F2313">
        <v>28565</v>
      </c>
      <c r="G2313">
        <v>0</v>
      </c>
      <c r="H2313">
        <v>285650</v>
      </c>
    </row>
    <row r="2314" spans="3:8" ht="13.5">
      <c r="C2314">
        <v>10993108627</v>
      </c>
      <c r="D2314">
        <v>2</v>
      </c>
      <c r="E2314">
        <v>35</v>
      </c>
      <c r="F2314">
        <v>98809</v>
      </c>
      <c r="G2314">
        <v>65350</v>
      </c>
      <c r="H2314">
        <v>1053440</v>
      </c>
    </row>
    <row r="2315" spans="3:8" ht="13.5">
      <c r="C2315">
        <v>10993108628</v>
      </c>
      <c r="D2315">
        <v>344</v>
      </c>
      <c r="E2315">
        <v>499</v>
      </c>
      <c r="F2315">
        <v>278023</v>
      </c>
      <c r="G2315">
        <v>0</v>
      </c>
      <c r="H2315">
        <v>2780230</v>
      </c>
    </row>
    <row r="2316" spans="3:8" ht="13.5">
      <c r="C2316">
        <v>10993108707</v>
      </c>
      <c r="D2316">
        <v>11</v>
      </c>
      <c r="E2316">
        <v>178</v>
      </c>
      <c r="F2316">
        <v>548256</v>
      </c>
      <c r="G2316">
        <v>268628</v>
      </c>
      <c r="H2316">
        <v>5751188</v>
      </c>
    </row>
    <row r="2317" spans="3:8" ht="13.5">
      <c r="C2317">
        <v>10993108708</v>
      </c>
      <c r="D2317">
        <v>263</v>
      </c>
      <c r="E2317">
        <v>377</v>
      </c>
      <c r="F2317">
        <v>197682</v>
      </c>
      <c r="G2317">
        <v>0</v>
      </c>
      <c r="H2317">
        <v>1976820</v>
      </c>
    </row>
    <row r="2318" spans="3:8" ht="13.5">
      <c r="C2318">
        <v>10993108887</v>
      </c>
      <c r="D2318">
        <v>2</v>
      </c>
      <c r="E2318">
        <v>27</v>
      </c>
      <c r="F2318">
        <v>92778</v>
      </c>
      <c r="G2318">
        <v>47120</v>
      </c>
      <c r="H2318">
        <v>974900</v>
      </c>
    </row>
    <row r="2319" spans="3:8" ht="13.5">
      <c r="C2319">
        <v>10993108888</v>
      </c>
      <c r="D2319">
        <v>178</v>
      </c>
      <c r="E2319">
        <v>250</v>
      </c>
      <c r="F2319">
        <v>184211</v>
      </c>
      <c r="G2319">
        <v>0</v>
      </c>
      <c r="H2319">
        <v>1842110</v>
      </c>
    </row>
    <row r="2320" spans="3:8" ht="13.5">
      <c r="C2320">
        <v>10993108967</v>
      </c>
      <c r="D2320">
        <v>5</v>
      </c>
      <c r="E2320">
        <v>52</v>
      </c>
      <c r="F2320">
        <v>233503</v>
      </c>
      <c r="G2320">
        <v>88750</v>
      </c>
      <c r="H2320">
        <v>2423780</v>
      </c>
    </row>
    <row r="2321" spans="3:8" ht="13.5">
      <c r="C2321">
        <v>10993108968</v>
      </c>
      <c r="D2321">
        <v>170</v>
      </c>
      <c r="E2321">
        <v>278</v>
      </c>
      <c r="F2321">
        <v>182080</v>
      </c>
      <c r="G2321">
        <v>0</v>
      </c>
      <c r="H2321">
        <v>1820800</v>
      </c>
    </row>
    <row r="2322" spans="3:8" ht="13.5">
      <c r="C2322">
        <v>10993109047</v>
      </c>
      <c r="D2322">
        <v>10</v>
      </c>
      <c r="E2322">
        <v>85</v>
      </c>
      <c r="F2322">
        <v>369781</v>
      </c>
      <c r="G2322">
        <v>141240</v>
      </c>
      <c r="H2322">
        <v>3839050</v>
      </c>
    </row>
    <row r="2323" spans="3:8" ht="13.5">
      <c r="C2323">
        <v>10993109048</v>
      </c>
      <c r="D2323">
        <v>325</v>
      </c>
      <c r="E2323">
        <v>462</v>
      </c>
      <c r="F2323">
        <v>272476</v>
      </c>
      <c r="G2323">
        <v>0</v>
      </c>
      <c r="H2323">
        <v>2724760</v>
      </c>
    </row>
    <row r="2324" spans="3:8" ht="13.5">
      <c r="C2324">
        <v>10993109127</v>
      </c>
      <c r="D2324">
        <v>5</v>
      </c>
      <c r="E2324">
        <v>66</v>
      </c>
      <c r="F2324">
        <v>207564</v>
      </c>
      <c r="G2324">
        <v>109100</v>
      </c>
      <c r="H2324">
        <v>2184740</v>
      </c>
    </row>
    <row r="2325" spans="3:8" ht="13.5">
      <c r="C2325">
        <v>10993109128</v>
      </c>
      <c r="D2325">
        <v>267</v>
      </c>
      <c r="E2325">
        <v>400</v>
      </c>
      <c r="F2325">
        <v>323481</v>
      </c>
      <c r="G2325">
        <v>0</v>
      </c>
      <c r="H2325">
        <v>3234810</v>
      </c>
    </row>
    <row r="2326" spans="3:8" ht="13.5">
      <c r="C2326">
        <v>10993109207</v>
      </c>
      <c r="D2326">
        <v>1</v>
      </c>
      <c r="E2326">
        <v>9</v>
      </c>
      <c r="F2326">
        <v>34734</v>
      </c>
      <c r="G2326">
        <v>10880</v>
      </c>
      <c r="H2326">
        <v>358220</v>
      </c>
    </row>
    <row r="2327" spans="3:8" ht="13.5">
      <c r="C2327">
        <v>10993109208</v>
      </c>
      <c r="D2327">
        <v>324</v>
      </c>
      <c r="E2327">
        <v>496</v>
      </c>
      <c r="F2327">
        <v>281751</v>
      </c>
      <c r="G2327">
        <v>0</v>
      </c>
      <c r="H2327">
        <v>2817510</v>
      </c>
    </row>
    <row r="2328" spans="3:8" ht="13.5">
      <c r="C2328">
        <v>10993190107</v>
      </c>
      <c r="D2328">
        <v>101</v>
      </c>
      <c r="E2328">
        <v>1266</v>
      </c>
      <c r="F2328">
        <v>4625323</v>
      </c>
      <c r="G2328">
        <v>2102400</v>
      </c>
      <c r="H2328">
        <v>48355630</v>
      </c>
    </row>
    <row r="2329" spans="3:8" ht="13.5">
      <c r="C2329">
        <v>10993190108</v>
      </c>
      <c r="D2329">
        <v>6978</v>
      </c>
      <c r="E2329">
        <v>10305</v>
      </c>
      <c r="F2329">
        <v>6511928</v>
      </c>
      <c r="G2329">
        <v>0</v>
      </c>
      <c r="H2329">
        <v>65119280</v>
      </c>
    </row>
    <row r="2330" spans="3:8" ht="13.5">
      <c r="C2330">
        <v>10993190117</v>
      </c>
      <c r="D2330">
        <v>7</v>
      </c>
      <c r="E2330">
        <v>99</v>
      </c>
      <c r="F2330">
        <v>353917</v>
      </c>
      <c r="G2330">
        <v>181296</v>
      </c>
      <c r="H2330">
        <v>3720466</v>
      </c>
    </row>
    <row r="2331" spans="3:8" ht="13.5">
      <c r="C2331">
        <v>10993190118</v>
      </c>
      <c r="D2331">
        <v>170</v>
      </c>
      <c r="E2331">
        <v>245</v>
      </c>
      <c r="F2331">
        <v>171668</v>
      </c>
      <c r="G2331">
        <v>0</v>
      </c>
      <c r="H2331">
        <v>1716680</v>
      </c>
    </row>
    <row r="2332" spans="3:8" ht="13.5">
      <c r="C2332">
        <v>10993190127</v>
      </c>
      <c r="D2332">
        <v>5</v>
      </c>
      <c r="E2332">
        <v>66</v>
      </c>
      <c r="F2332">
        <v>207564</v>
      </c>
      <c r="G2332">
        <v>109100</v>
      </c>
      <c r="H2332">
        <v>2184740</v>
      </c>
    </row>
    <row r="2333" spans="3:8" ht="13.5">
      <c r="C2333">
        <v>10993190128</v>
      </c>
      <c r="D2333">
        <v>401</v>
      </c>
      <c r="E2333">
        <v>593</v>
      </c>
      <c r="F2333">
        <v>451062</v>
      </c>
      <c r="G2333">
        <v>0</v>
      </c>
      <c r="H2333">
        <v>4510620</v>
      </c>
    </row>
    <row r="2334" spans="3:8" ht="13.5">
      <c r="C2334">
        <v>10993190137</v>
      </c>
      <c r="D2334">
        <v>17</v>
      </c>
      <c r="E2334">
        <v>238</v>
      </c>
      <c r="F2334">
        <v>737864</v>
      </c>
      <c r="G2334">
        <v>372166</v>
      </c>
      <c r="H2334">
        <v>7750806</v>
      </c>
    </row>
    <row r="2335" spans="3:8" ht="13.5">
      <c r="C2335">
        <v>10993190138</v>
      </c>
      <c r="D2335">
        <v>1021</v>
      </c>
      <c r="E2335">
        <v>1495</v>
      </c>
      <c r="F2335">
        <v>846682</v>
      </c>
      <c r="G2335">
        <v>0</v>
      </c>
      <c r="H2335">
        <v>8466820</v>
      </c>
    </row>
    <row r="2336" spans="3:8" ht="13.5">
      <c r="C2336">
        <v>10993190147</v>
      </c>
      <c r="D2336">
        <v>17</v>
      </c>
      <c r="E2336">
        <v>164</v>
      </c>
      <c r="F2336">
        <v>696062</v>
      </c>
      <c r="G2336">
        <v>277110</v>
      </c>
      <c r="H2336">
        <v>7237730</v>
      </c>
    </row>
    <row r="2337" spans="3:8" ht="13.5">
      <c r="C2337">
        <v>10993190148</v>
      </c>
      <c r="D2337">
        <v>727</v>
      </c>
      <c r="E2337">
        <v>1059</v>
      </c>
      <c r="F2337">
        <v>682635</v>
      </c>
      <c r="G2337">
        <v>0</v>
      </c>
      <c r="H2337">
        <v>6826350</v>
      </c>
    </row>
    <row r="2338" spans="3:8" ht="13.5">
      <c r="C2338">
        <v>10993190157</v>
      </c>
      <c r="D2338">
        <v>1</v>
      </c>
      <c r="E2338">
        <v>28</v>
      </c>
      <c r="F2338">
        <v>25647</v>
      </c>
      <c r="G2338">
        <v>27520</v>
      </c>
      <c r="H2338">
        <v>283990</v>
      </c>
    </row>
    <row r="2339" spans="3:8" ht="13.5">
      <c r="C2339">
        <v>10993190158</v>
      </c>
      <c r="D2339">
        <v>97</v>
      </c>
      <c r="E2339">
        <v>130</v>
      </c>
      <c r="F2339">
        <v>99898</v>
      </c>
      <c r="G2339">
        <v>0</v>
      </c>
      <c r="H2339">
        <v>998980</v>
      </c>
    </row>
    <row r="2340" spans="3:8" ht="13.5">
      <c r="C2340">
        <v>10993199997</v>
      </c>
      <c r="D2340">
        <v>148</v>
      </c>
      <c r="E2340">
        <v>1861</v>
      </c>
      <c r="F2340">
        <v>6646377</v>
      </c>
      <c r="G2340">
        <v>3069592</v>
      </c>
      <c r="H2340">
        <v>69533362</v>
      </c>
    </row>
    <row r="2341" spans="3:8" ht="13.5">
      <c r="C2341">
        <v>10993199998</v>
      </c>
      <c r="D2341">
        <v>9394</v>
      </c>
      <c r="E2341">
        <v>13827</v>
      </c>
      <c r="F2341">
        <v>8763873</v>
      </c>
      <c r="G2341">
        <v>0</v>
      </c>
      <c r="H2341">
        <v>87638730</v>
      </c>
    </row>
    <row r="2342" spans="3:8" ht="13.5">
      <c r="C2342">
        <v>11013100118</v>
      </c>
      <c r="D2342">
        <v>455</v>
      </c>
      <c r="E2342">
        <v>835</v>
      </c>
      <c r="F2342">
        <v>526325</v>
      </c>
      <c r="G2342">
        <v>0</v>
      </c>
      <c r="H2342">
        <v>5263250</v>
      </c>
    </row>
    <row r="2343" spans="3:8" ht="13.5">
      <c r="C2343">
        <v>11013100297</v>
      </c>
      <c r="D2343">
        <v>1</v>
      </c>
      <c r="E2343">
        <v>11</v>
      </c>
      <c r="F2343">
        <v>43161</v>
      </c>
      <c r="G2343">
        <v>19060</v>
      </c>
      <c r="H2343">
        <v>450670</v>
      </c>
    </row>
    <row r="2344" spans="3:8" ht="13.5">
      <c r="C2344">
        <v>11013100298</v>
      </c>
      <c r="D2344">
        <v>524</v>
      </c>
      <c r="E2344">
        <v>1014</v>
      </c>
      <c r="F2344">
        <v>715375</v>
      </c>
      <c r="G2344">
        <v>0</v>
      </c>
      <c r="H2344">
        <v>7153750</v>
      </c>
    </row>
    <row r="2345" spans="3:8" ht="13.5">
      <c r="C2345">
        <v>11013100378</v>
      </c>
      <c r="D2345">
        <v>191</v>
      </c>
      <c r="E2345">
        <v>307</v>
      </c>
      <c r="F2345">
        <v>206971</v>
      </c>
      <c r="G2345">
        <v>0</v>
      </c>
      <c r="H2345">
        <v>2069710</v>
      </c>
    </row>
    <row r="2346" spans="3:8" ht="13.5">
      <c r="C2346">
        <v>11013100457</v>
      </c>
      <c r="D2346">
        <v>1</v>
      </c>
      <c r="E2346">
        <v>18</v>
      </c>
      <c r="F2346">
        <v>91349</v>
      </c>
      <c r="G2346">
        <v>33540</v>
      </c>
      <c r="H2346">
        <v>947030</v>
      </c>
    </row>
    <row r="2347" spans="3:8" ht="13.5">
      <c r="C2347">
        <v>11013100458</v>
      </c>
      <c r="D2347">
        <v>130</v>
      </c>
      <c r="E2347">
        <v>262</v>
      </c>
      <c r="F2347">
        <v>164816</v>
      </c>
      <c r="G2347">
        <v>0</v>
      </c>
      <c r="H2347">
        <v>1648160</v>
      </c>
    </row>
    <row r="2348" spans="3:8" ht="13.5">
      <c r="C2348">
        <v>11013105248</v>
      </c>
      <c r="D2348">
        <v>39</v>
      </c>
      <c r="E2348">
        <v>78</v>
      </c>
      <c r="F2348">
        <v>54528</v>
      </c>
      <c r="G2348">
        <v>0</v>
      </c>
      <c r="H2348">
        <v>545280</v>
      </c>
    </row>
    <row r="2349" spans="3:8" ht="13.5">
      <c r="C2349">
        <v>11013105818</v>
      </c>
      <c r="D2349">
        <v>8</v>
      </c>
      <c r="E2349">
        <v>16</v>
      </c>
      <c r="F2349">
        <v>9521</v>
      </c>
      <c r="G2349">
        <v>0</v>
      </c>
      <c r="H2349">
        <v>95210</v>
      </c>
    </row>
    <row r="2350" spans="3:8" ht="13.5">
      <c r="C2350">
        <v>11013106158</v>
      </c>
      <c r="D2350">
        <v>17</v>
      </c>
      <c r="E2350">
        <v>42</v>
      </c>
      <c r="F2350">
        <v>48858</v>
      </c>
      <c r="G2350">
        <v>0</v>
      </c>
      <c r="H2350">
        <v>488580</v>
      </c>
    </row>
    <row r="2351" spans="3:8" ht="13.5">
      <c r="C2351">
        <v>11013106808</v>
      </c>
      <c r="D2351">
        <v>12</v>
      </c>
      <c r="E2351">
        <v>15</v>
      </c>
      <c r="F2351">
        <v>9078</v>
      </c>
      <c r="G2351">
        <v>0</v>
      </c>
      <c r="H2351">
        <v>90780</v>
      </c>
    </row>
    <row r="2352" spans="3:8" ht="13.5">
      <c r="C2352">
        <v>11013107718</v>
      </c>
      <c r="D2352">
        <v>13</v>
      </c>
      <c r="E2352">
        <v>33</v>
      </c>
      <c r="F2352">
        <v>21710</v>
      </c>
      <c r="G2352">
        <v>0</v>
      </c>
      <c r="H2352">
        <v>217100</v>
      </c>
    </row>
    <row r="2353" spans="3:8" ht="13.5">
      <c r="C2353">
        <v>11013108218</v>
      </c>
      <c r="D2353">
        <v>15</v>
      </c>
      <c r="E2353">
        <v>23</v>
      </c>
      <c r="F2353">
        <v>14528</v>
      </c>
      <c r="G2353">
        <v>0</v>
      </c>
      <c r="H2353">
        <v>145280</v>
      </c>
    </row>
    <row r="2354" spans="3:8" ht="13.5">
      <c r="C2354">
        <v>11013108398</v>
      </c>
      <c r="D2354">
        <v>15</v>
      </c>
      <c r="E2354">
        <v>34</v>
      </c>
      <c r="F2354">
        <v>20247</v>
      </c>
      <c r="G2354">
        <v>0</v>
      </c>
      <c r="H2354">
        <v>202470</v>
      </c>
    </row>
    <row r="2355" spans="3:8" ht="13.5">
      <c r="C2355">
        <v>11013108478</v>
      </c>
      <c r="D2355">
        <v>12</v>
      </c>
      <c r="E2355">
        <v>16</v>
      </c>
      <c r="F2355">
        <v>9552</v>
      </c>
      <c r="G2355">
        <v>0</v>
      </c>
      <c r="H2355">
        <v>95520</v>
      </c>
    </row>
    <row r="2356" spans="3:8" ht="13.5">
      <c r="C2356">
        <v>11013108628</v>
      </c>
      <c r="D2356">
        <v>138</v>
      </c>
      <c r="E2356">
        <v>236</v>
      </c>
      <c r="F2356">
        <v>185621</v>
      </c>
      <c r="G2356">
        <v>0</v>
      </c>
      <c r="H2356">
        <v>1856210</v>
      </c>
    </row>
    <row r="2357" spans="3:8" ht="13.5">
      <c r="C2357">
        <v>11013108708</v>
      </c>
      <c r="D2357">
        <v>47</v>
      </c>
      <c r="E2357">
        <v>80</v>
      </c>
      <c r="F2357">
        <v>57941</v>
      </c>
      <c r="G2357">
        <v>0</v>
      </c>
      <c r="H2357">
        <v>579410</v>
      </c>
    </row>
    <row r="2358" spans="3:8" ht="13.5">
      <c r="C2358">
        <v>11013108888</v>
      </c>
      <c r="D2358">
        <v>38</v>
      </c>
      <c r="E2358">
        <v>68</v>
      </c>
      <c r="F2358">
        <v>57668</v>
      </c>
      <c r="G2358">
        <v>0</v>
      </c>
      <c r="H2358">
        <v>576680</v>
      </c>
    </row>
    <row r="2359" spans="3:8" ht="13.5">
      <c r="C2359">
        <v>11013108968</v>
      </c>
      <c r="D2359">
        <v>27</v>
      </c>
      <c r="E2359">
        <v>52</v>
      </c>
      <c r="F2359">
        <v>35899</v>
      </c>
      <c r="G2359">
        <v>0</v>
      </c>
      <c r="H2359">
        <v>358990</v>
      </c>
    </row>
    <row r="2360" spans="3:8" ht="13.5">
      <c r="C2360">
        <v>11013109048</v>
      </c>
      <c r="D2360">
        <v>110</v>
      </c>
      <c r="E2360">
        <v>222</v>
      </c>
      <c r="F2360">
        <v>164385</v>
      </c>
      <c r="G2360">
        <v>0</v>
      </c>
      <c r="H2360">
        <v>1643850</v>
      </c>
    </row>
    <row r="2361" spans="3:8" ht="13.5">
      <c r="C2361">
        <v>11013109128</v>
      </c>
      <c r="D2361">
        <v>39</v>
      </c>
      <c r="E2361">
        <v>71</v>
      </c>
      <c r="F2361">
        <v>49278</v>
      </c>
      <c r="G2361">
        <v>0</v>
      </c>
      <c r="H2361">
        <v>492780</v>
      </c>
    </row>
    <row r="2362" spans="3:8" ht="13.5">
      <c r="C2362">
        <v>11013109208</v>
      </c>
      <c r="D2362">
        <v>85</v>
      </c>
      <c r="E2362">
        <v>129</v>
      </c>
      <c r="F2362">
        <v>84187</v>
      </c>
      <c r="G2362">
        <v>0</v>
      </c>
      <c r="H2362">
        <v>841870</v>
      </c>
    </row>
    <row r="2363" spans="3:8" ht="13.5">
      <c r="C2363">
        <v>11013199997</v>
      </c>
      <c r="D2363">
        <v>2</v>
      </c>
      <c r="E2363">
        <v>29</v>
      </c>
      <c r="F2363">
        <v>134510</v>
      </c>
      <c r="G2363">
        <v>52600</v>
      </c>
      <c r="H2363">
        <v>1397700</v>
      </c>
    </row>
    <row r="2364" spans="3:8" ht="13.5">
      <c r="C2364">
        <v>11013199998</v>
      </c>
      <c r="D2364">
        <v>1915</v>
      </c>
      <c r="E2364">
        <v>3533</v>
      </c>
      <c r="F2364">
        <v>2436488</v>
      </c>
      <c r="G2364">
        <v>0</v>
      </c>
      <c r="H2364">
        <v>24364880</v>
      </c>
    </row>
    <row r="2365" spans="3:8" ht="13.5">
      <c r="C2365">
        <v>11023100118</v>
      </c>
      <c r="D2365">
        <v>4039</v>
      </c>
      <c r="E2365">
        <v>7245</v>
      </c>
      <c r="F2365">
        <v>4537235</v>
      </c>
      <c r="G2365">
        <v>0</v>
      </c>
      <c r="H2365">
        <v>45372350</v>
      </c>
    </row>
    <row r="2366" spans="3:8" ht="13.5">
      <c r="C2366">
        <v>11023100298</v>
      </c>
      <c r="D2366">
        <v>2726</v>
      </c>
      <c r="E2366">
        <v>5212</v>
      </c>
      <c r="F2366">
        <v>3298772</v>
      </c>
      <c r="G2366">
        <v>0</v>
      </c>
      <c r="H2366">
        <v>32987720</v>
      </c>
    </row>
    <row r="2367" spans="3:8" ht="13.5">
      <c r="C2367">
        <v>11023100378</v>
      </c>
      <c r="D2367">
        <v>821</v>
      </c>
      <c r="E2367">
        <v>1715</v>
      </c>
      <c r="F2367">
        <v>1047377</v>
      </c>
      <c r="G2367">
        <v>0</v>
      </c>
      <c r="H2367">
        <v>10473770</v>
      </c>
    </row>
    <row r="2368" spans="3:8" ht="13.5">
      <c r="C2368">
        <v>11023100458</v>
      </c>
      <c r="D2368">
        <v>526</v>
      </c>
      <c r="E2368">
        <v>985</v>
      </c>
      <c r="F2368">
        <v>657246</v>
      </c>
      <c r="G2368">
        <v>0</v>
      </c>
      <c r="H2368">
        <v>6572460</v>
      </c>
    </row>
    <row r="2369" spans="3:8" ht="13.5">
      <c r="C2369">
        <v>11023105248</v>
      </c>
      <c r="D2369">
        <v>184</v>
      </c>
      <c r="E2369">
        <v>343</v>
      </c>
      <c r="F2369">
        <v>227151</v>
      </c>
      <c r="G2369">
        <v>0</v>
      </c>
      <c r="H2369">
        <v>2271510</v>
      </c>
    </row>
    <row r="2370" spans="3:8" ht="13.5">
      <c r="C2370">
        <v>11023105818</v>
      </c>
      <c r="D2370">
        <v>68</v>
      </c>
      <c r="E2370">
        <v>124</v>
      </c>
      <c r="F2370">
        <v>77114</v>
      </c>
      <c r="G2370">
        <v>0</v>
      </c>
      <c r="H2370">
        <v>771140</v>
      </c>
    </row>
    <row r="2371" spans="3:8" ht="13.5">
      <c r="C2371">
        <v>11023106158</v>
      </c>
      <c r="D2371">
        <v>163</v>
      </c>
      <c r="E2371">
        <v>361</v>
      </c>
      <c r="F2371">
        <v>231053</v>
      </c>
      <c r="G2371">
        <v>0</v>
      </c>
      <c r="H2371">
        <v>2310530</v>
      </c>
    </row>
    <row r="2372" spans="3:8" ht="13.5">
      <c r="C2372">
        <v>11023106808</v>
      </c>
      <c r="D2372">
        <v>117</v>
      </c>
      <c r="E2372">
        <v>282</v>
      </c>
      <c r="F2372">
        <v>155882</v>
      </c>
      <c r="G2372">
        <v>0</v>
      </c>
      <c r="H2372">
        <v>1558820</v>
      </c>
    </row>
    <row r="2373" spans="3:8" ht="13.5">
      <c r="C2373">
        <v>11023107718</v>
      </c>
      <c r="D2373">
        <v>51</v>
      </c>
      <c r="E2373">
        <v>107</v>
      </c>
      <c r="F2373">
        <v>50929</v>
      </c>
      <c r="G2373">
        <v>0</v>
      </c>
      <c r="H2373">
        <v>509290</v>
      </c>
    </row>
    <row r="2374" spans="3:8" ht="13.5">
      <c r="C2374">
        <v>11023108218</v>
      </c>
      <c r="D2374">
        <v>60</v>
      </c>
      <c r="E2374">
        <v>100</v>
      </c>
      <c r="F2374">
        <v>96136</v>
      </c>
      <c r="G2374">
        <v>0</v>
      </c>
      <c r="H2374">
        <v>961360</v>
      </c>
    </row>
    <row r="2375" spans="3:8" ht="13.5">
      <c r="C2375">
        <v>11023108398</v>
      </c>
      <c r="D2375">
        <v>34</v>
      </c>
      <c r="E2375">
        <v>80</v>
      </c>
      <c r="F2375">
        <v>47568</v>
      </c>
      <c r="G2375">
        <v>0</v>
      </c>
      <c r="H2375">
        <v>475680</v>
      </c>
    </row>
    <row r="2376" spans="3:8" ht="13.5">
      <c r="C2376">
        <v>11023108478</v>
      </c>
      <c r="D2376">
        <v>42</v>
      </c>
      <c r="E2376">
        <v>67</v>
      </c>
      <c r="F2376">
        <v>42420</v>
      </c>
      <c r="G2376">
        <v>0</v>
      </c>
      <c r="H2376">
        <v>424200</v>
      </c>
    </row>
    <row r="2377" spans="3:8" ht="13.5">
      <c r="C2377">
        <v>11023108628</v>
      </c>
      <c r="D2377">
        <v>241</v>
      </c>
      <c r="E2377">
        <v>513</v>
      </c>
      <c r="F2377">
        <v>357945</v>
      </c>
      <c r="G2377">
        <v>0</v>
      </c>
      <c r="H2377">
        <v>3579450</v>
      </c>
    </row>
    <row r="2378" spans="3:8" ht="13.5">
      <c r="C2378">
        <v>11023108708</v>
      </c>
      <c r="D2378">
        <v>279</v>
      </c>
      <c r="E2378">
        <v>549</v>
      </c>
      <c r="F2378">
        <v>308496</v>
      </c>
      <c r="G2378">
        <v>0</v>
      </c>
      <c r="H2378">
        <v>3084960</v>
      </c>
    </row>
    <row r="2379" spans="3:8" ht="13.5">
      <c r="C2379">
        <v>11023108888</v>
      </c>
      <c r="D2379">
        <v>206</v>
      </c>
      <c r="E2379">
        <v>380</v>
      </c>
      <c r="F2379">
        <v>273634</v>
      </c>
      <c r="G2379">
        <v>0</v>
      </c>
      <c r="H2379">
        <v>2736340</v>
      </c>
    </row>
    <row r="2380" spans="3:8" ht="13.5">
      <c r="C2380">
        <v>11023108968</v>
      </c>
      <c r="D2380">
        <v>243</v>
      </c>
      <c r="E2380">
        <v>503</v>
      </c>
      <c r="F2380">
        <v>366105</v>
      </c>
      <c r="G2380">
        <v>0</v>
      </c>
      <c r="H2380">
        <v>3661050</v>
      </c>
    </row>
    <row r="2381" spans="3:8" ht="13.5">
      <c r="C2381">
        <v>11023109048</v>
      </c>
      <c r="D2381">
        <v>204</v>
      </c>
      <c r="E2381">
        <v>416</v>
      </c>
      <c r="F2381">
        <v>309697</v>
      </c>
      <c r="G2381">
        <v>0</v>
      </c>
      <c r="H2381">
        <v>3096970</v>
      </c>
    </row>
    <row r="2382" spans="3:8" ht="13.5">
      <c r="C2382">
        <v>11023109128</v>
      </c>
      <c r="D2382">
        <v>393</v>
      </c>
      <c r="E2382">
        <v>722</v>
      </c>
      <c r="F2382">
        <v>438335</v>
      </c>
      <c r="G2382">
        <v>0</v>
      </c>
      <c r="H2382">
        <v>4383350</v>
      </c>
    </row>
    <row r="2383" spans="3:8" ht="13.5">
      <c r="C2383">
        <v>11023109208</v>
      </c>
      <c r="D2383">
        <v>216</v>
      </c>
      <c r="E2383">
        <v>493</v>
      </c>
      <c r="F2383">
        <v>296905</v>
      </c>
      <c r="G2383">
        <v>0</v>
      </c>
      <c r="H2383">
        <v>2969050</v>
      </c>
    </row>
    <row r="2384" spans="3:8" ht="13.5">
      <c r="C2384">
        <v>11023199998</v>
      </c>
      <c r="D2384">
        <v>10613</v>
      </c>
      <c r="E2384">
        <v>20197</v>
      </c>
      <c r="F2384">
        <v>12820000</v>
      </c>
      <c r="G2384">
        <v>0</v>
      </c>
      <c r="H2384">
        <v>128200000</v>
      </c>
    </row>
    <row r="2385" spans="3:8" ht="13.5">
      <c r="C2385">
        <v>11033100117</v>
      </c>
      <c r="D2385">
        <v>1</v>
      </c>
      <c r="E2385">
        <v>9</v>
      </c>
      <c r="F2385">
        <v>46170</v>
      </c>
      <c r="G2385">
        <v>13840</v>
      </c>
      <c r="H2385">
        <v>475540</v>
      </c>
    </row>
    <row r="2386" spans="3:8" ht="13.5">
      <c r="C2386">
        <v>11033100118</v>
      </c>
      <c r="D2386">
        <v>2928</v>
      </c>
      <c r="E2386">
        <v>6506</v>
      </c>
      <c r="F2386">
        <v>4408473</v>
      </c>
      <c r="G2386">
        <v>0</v>
      </c>
      <c r="H2386">
        <v>44084730</v>
      </c>
    </row>
    <row r="2387" spans="3:8" ht="13.5">
      <c r="C2387">
        <v>11033100298</v>
      </c>
      <c r="D2387">
        <v>1464</v>
      </c>
      <c r="E2387">
        <v>3613</v>
      </c>
      <c r="F2387">
        <v>2448241</v>
      </c>
      <c r="G2387">
        <v>0</v>
      </c>
      <c r="H2387">
        <v>24482410</v>
      </c>
    </row>
    <row r="2388" spans="3:8" ht="13.5">
      <c r="C2388">
        <v>11033100377</v>
      </c>
      <c r="D2388">
        <v>1</v>
      </c>
      <c r="E2388">
        <v>31</v>
      </c>
      <c r="F2388">
        <v>86753</v>
      </c>
      <c r="G2388">
        <v>51320</v>
      </c>
      <c r="H2388">
        <v>918850</v>
      </c>
    </row>
    <row r="2389" spans="3:8" ht="13.5">
      <c r="C2389">
        <v>11033100378</v>
      </c>
      <c r="D2389">
        <v>612</v>
      </c>
      <c r="E2389">
        <v>1548</v>
      </c>
      <c r="F2389">
        <v>1076158</v>
      </c>
      <c r="G2389">
        <v>0</v>
      </c>
      <c r="H2389">
        <v>10761580</v>
      </c>
    </row>
    <row r="2390" spans="3:8" ht="13.5">
      <c r="C2390">
        <v>11033100458</v>
      </c>
      <c r="D2390">
        <v>384</v>
      </c>
      <c r="E2390">
        <v>1036</v>
      </c>
      <c r="F2390">
        <v>689528</v>
      </c>
      <c r="G2390">
        <v>0</v>
      </c>
      <c r="H2390">
        <v>6895280</v>
      </c>
    </row>
    <row r="2391" spans="3:8" ht="13.5">
      <c r="C2391">
        <v>11033105248</v>
      </c>
      <c r="D2391">
        <v>213</v>
      </c>
      <c r="E2391">
        <v>455</v>
      </c>
      <c r="F2391">
        <v>314740</v>
      </c>
      <c r="G2391">
        <v>0</v>
      </c>
      <c r="H2391">
        <v>3147400</v>
      </c>
    </row>
    <row r="2392" spans="3:8" ht="13.5">
      <c r="C2392">
        <v>11033105818</v>
      </c>
      <c r="D2392">
        <v>55</v>
      </c>
      <c r="E2392">
        <v>131</v>
      </c>
      <c r="F2392">
        <v>90204</v>
      </c>
      <c r="G2392">
        <v>0</v>
      </c>
      <c r="H2392">
        <v>902040</v>
      </c>
    </row>
    <row r="2393" spans="3:8" ht="13.5">
      <c r="C2393">
        <v>11033106158</v>
      </c>
      <c r="D2393">
        <v>88</v>
      </c>
      <c r="E2393">
        <v>204</v>
      </c>
      <c r="F2393">
        <v>200006</v>
      </c>
      <c r="G2393">
        <v>0</v>
      </c>
      <c r="H2393">
        <v>2000060</v>
      </c>
    </row>
    <row r="2394" spans="3:8" ht="13.5">
      <c r="C2394">
        <v>11033106808</v>
      </c>
      <c r="D2394">
        <v>74</v>
      </c>
      <c r="E2394">
        <v>179</v>
      </c>
      <c r="F2394">
        <v>160108</v>
      </c>
      <c r="G2394">
        <v>0</v>
      </c>
      <c r="H2394">
        <v>1601080</v>
      </c>
    </row>
    <row r="2395" spans="3:8" ht="13.5">
      <c r="C2395">
        <v>11033107718</v>
      </c>
      <c r="D2395">
        <v>47</v>
      </c>
      <c r="E2395">
        <v>121</v>
      </c>
      <c r="F2395">
        <v>77518</v>
      </c>
      <c r="G2395">
        <v>0</v>
      </c>
      <c r="H2395">
        <v>775180</v>
      </c>
    </row>
    <row r="2396" spans="3:8" ht="13.5">
      <c r="C2396">
        <v>11033108218</v>
      </c>
      <c r="D2396">
        <v>81</v>
      </c>
      <c r="E2396">
        <v>160</v>
      </c>
      <c r="F2396">
        <v>135046</v>
      </c>
      <c r="G2396">
        <v>0</v>
      </c>
      <c r="H2396">
        <v>1350460</v>
      </c>
    </row>
    <row r="2397" spans="3:8" ht="13.5">
      <c r="C2397">
        <v>11033108398</v>
      </c>
      <c r="D2397">
        <v>59</v>
      </c>
      <c r="E2397">
        <v>137</v>
      </c>
      <c r="F2397">
        <v>118447</v>
      </c>
      <c r="G2397">
        <v>0</v>
      </c>
      <c r="H2397">
        <v>1184470</v>
      </c>
    </row>
    <row r="2398" spans="3:8" ht="13.5">
      <c r="C2398">
        <v>11033108478</v>
      </c>
      <c r="D2398">
        <v>64</v>
      </c>
      <c r="E2398">
        <v>139</v>
      </c>
      <c r="F2398">
        <v>81464</v>
      </c>
      <c r="G2398">
        <v>0</v>
      </c>
      <c r="H2398">
        <v>814640</v>
      </c>
    </row>
    <row r="2399" spans="3:8" ht="13.5">
      <c r="C2399">
        <v>11033108628</v>
      </c>
      <c r="D2399">
        <v>273</v>
      </c>
      <c r="E2399">
        <v>665</v>
      </c>
      <c r="F2399">
        <v>554583</v>
      </c>
      <c r="G2399">
        <v>0</v>
      </c>
      <c r="H2399">
        <v>5545830</v>
      </c>
    </row>
    <row r="2400" spans="3:8" ht="13.5">
      <c r="C2400">
        <v>11033108708</v>
      </c>
      <c r="D2400">
        <v>139</v>
      </c>
      <c r="E2400">
        <v>386</v>
      </c>
      <c r="F2400">
        <v>239877</v>
      </c>
      <c r="G2400">
        <v>0</v>
      </c>
      <c r="H2400">
        <v>2398770</v>
      </c>
    </row>
    <row r="2401" spans="3:8" ht="13.5">
      <c r="C2401">
        <v>11033108888</v>
      </c>
      <c r="D2401">
        <v>157</v>
      </c>
      <c r="E2401">
        <v>387</v>
      </c>
      <c r="F2401">
        <v>317581</v>
      </c>
      <c r="G2401">
        <v>0</v>
      </c>
      <c r="H2401">
        <v>3175810</v>
      </c>
    </row>
    <row r="2402" spans="3:8" ht="13.5">
      <c r="C2402">
        <v>11033108968</v>
      </c>
      <c r="D2402">
        <v>142</v>
      </c>
      <c r="E2402">
        <v>379</v>
      </c>
      <c r="F2402">
        <v>242201</v>
      </c>
      <c r="G2402">
        <v>0</v>
      </c>
      <c r="H2402">
        <v>2422010</v>
      </c>
    </row>
    <row r="2403" spans="3:8" ht="13.5">
      <c r="C2403">
        <v>11033109048</v>
      </c>
      <c r="D2403">
        <v>176</v>
      </c>
      <c r="E2403">
        <v>444</v>
      </c>
      <c r="F2403">
        <v>358748</v>
      </c>
      <c r="G2403">
        <v>0</v>
      </c>
      <c r="H2403">
        <v>3587480</v>
      </c>
    </row>
    <row r="2404" spans="3:8" ht="13.5">
      <c r="C2404">
        <v>11033109127</v>
      </c>
      <c r="D2404">
        <v>1</v>
      </c>
      <c r="E2404">
        <v>14</v>
      </c>
      <c r="F2404">
        <v>47506</v>
      </c>
      <c r="G2404">
        <v>26940</v>
      </c>
      <c r="H2404">
        <v>502000</v>
      </c>
    </row>
    <row r="2405" spans="3:8" ht="13.5">
      <c r="C2405">
        <v>11033109128</v>
      </c>
      <c r="D2405">
        <v>262</v>
      </c>
      <c r="E2405">
        <v>671</v>
      </c>
      <c r="F2405">
        <v>444709</v>
      </c>
      <c r="G2405">
        <v>0</v>
      </c>
      <c r="H2405">
        <v>4447090</v>
      </c>
    </row>
    <row r="2406" spans="3:8" ht="13.5">
      <c r="C2406">
        <v>11033109208</v>
      </c>
      <c r="D2406">
        <v>192</v>
      </c>
      <c r="E2406">
        <v>501</v>
      </c>
      <c r="F2406">
        <v>376705</v>
      </c>
      <c r="G2406">
        <v>0</v>
      </c>
      <c r="H2406">
        <v>3767050</v>
      </c>
    </row>
    <row r="2407" spans="3:8" ht="13.5">
      <c r="C2407">
        <v>11033199997</v>
      </c>
      <c r="D2407">
        <v>3</v>
      </c>
      <c r="E2407">
        <v>54</v>
      </c>
      <c r="F2407">
        <v>180429</v>
      </c>
      <c r="G2407">
        <v>92100</v>
      </c>
      <c r="H2407">
        <v>1896390</v>
      </c>
    </row>
    <row r="2408" spans="3:8" ht="13.5">
      <c r="C2408">
        <v>11033199998</v>
      </c>
      <c r="D2408">
        <v>7410</v>
      </c>
      <c r="E2408">
        <v>17662</v>
      </c>
      <c r="F2408">
        <v>12334337</v>
      </c>
      <c r="G2408">
        <v>0</v>
      </c>
      <c r="H2408">
        <v>123343370</v>
      </c>
    </row>
    <row r="2409" spans="3:8" ht="13.5">
      <c r="C2409">
        <v>11043100117</v>
      </c>
      <c r="D2409">
        <v>3</v>
      </c>
      <c r="E2409">
        <v>18</v>
      </c>
      <c r="F2409">
        <v>49330</v>
      </c>
      <c r="G2409">
        <v>29592</v>
      </c>
      <c r="H2409">
        <v>522892</v>
      </c>
    </row>
    <row r="2410" spans="3:8" ht="13.5">
      <c r="C2410">
        <v>11043100118</v>
      </c>
      <c r="D2410">
        <v>338</v>
      </c>
      <c r="E2410">
        <v>505</v>
      </c>
      <c r="F2410">
        <v>437294</v>
      </c>
      <c r="G2410">
        <v>0</v>
      </c>
      <c r="H2410">
        <v>4372940</v>
      </c>
    </row>
    <row r="2411" spans="3:8" ht="13.5">
      <c r="C2411">
        <v>11043100297</v>
      </c>
      <c r="D2411">
        <v>6</v>
      </c>
      <c r="E2411">
        <v>67</v>
      </c>
      <c r="F2411">
        <v>289821</v>
      </c>
      <c r="G2411">
        <v>86028</v>
      </c>
      <c r="H2411">
        <v>2984238</v>
      </c>
    </row>
    <row r="2412" spans="3:8" ht="13.5">
      <c r="C2412">
        <v>11043100298</v>
      </c>
      <c r="D2412">
        <v>277</v>
      </c>
      <c r="E2412">
        <v>376</v>
      </c>
      <c r="F2412">
        <v>314648</v>
      </c>
      <c r="G2412">
        <v>0</v>
      </c>
      <c r="H2412">
        <v>3146480</v>
      </c>
    </row>
    <row r="2413" spans="3:8" ht="13.5">
      <c r="C2413">
        <v>11043100377</v>
      </c>
      <c r="D2413">
        <v>2</v>
      </c>
      <c r="E2413">
        <v>33</v>
      </c>
      <c r="F2413">
        <v>88351</v>
      </c>
      <c r="G2413">
        <v>58246</v>
      </c>
      <c r="H2413">
        <v>941756</v>
      </c>
    </row>
    <row r="2414" spans="3:8" ht="13.5">
      <c r="C2414">
        <v>11043100378</v>
      </c>
      <c r="D2414">
        <v>95</v>
      </c>
      <c r="E2414">
        <v>135</v>
      </c>
      <c r="F2414">
        <v>156107</v>
      </c>
      <c r="G2414">
        <v>0</v>
      </c>
      <c r="H2414">
        <v>1561070</v>
      </c>
    </row>
    <row r="2415" spans="3:8" ht="13.5">
      <c r="C2415">
        <v>11043100457</v>
      </c>
      <c r="D2415">
        <v>2</v>
      </c>
      <c r="E2415">
        <v>35</v>
      </c>
      <c r="F2415">
        <v>119852</v>
      </c>
      <c r="G2415">
        <v>60878</v>
      </c>
      <c r="H2415">
        <v>1259398</v>
      </c>
    </row>
    <row r="2416" spans="3:8" ht="13.5">
      <c r="C2416">
        <v>11043100458</v>
      </c>
      <c r="D2416">
        <v>56</v>
      </c>
      <c r="E2416">
        <v>83</v>
      </c>
      <c r="F2416">
        <v>81016</v>
      </c>
      <c r="G2416">
        <v>0</v>
      </c>
      <c r="H2416">
        <v>810160</v>
      </c>
    </row>
    <row r="2417" spans="3:8" ht="13.5">
      <c r="C2417">
        <v>11043105247</v>
      </c>
      <c r="D2417">
        <v>1</v>
      </c>
      <c r="E2417">
        <v>31</v>
      </c>
      <c r="F2417">
        <v>78366</v>
      </c>
      <c r="G2417">
        <v>65872</v>
      </c>
      <c r="H2417">
        <v>849532</v>
      </c>
    </row>
    <row r="2418" spans="3:8" ht="13.5">
      <c r="C2418">
        <v>11043105248</v>
      </c>
      <c r="D2418">
        <v>40</v>
      </c>
      <c r="E2418">
        <v>61</v>
      </c>
      <c r="F2418">
        <v>75070</v>
      </c>
      <c r="G2418">
        <v>0</v>
      </c>
      <c r="H2418">
        <v>750700</v>
      </c>
    </row>
    <row r="2419" spans="3:8" ht="13.5">
      <c r="C2419">
        <v>11043105818</v>
      </c>
      <c r="D2419">
        <v>3</v>
      </c>
      <c r="E2419">
        <v>4</v>
      </c>
      <c r="F2419">
        <v>2819</v>
      </c>
      <c r="G2419">
        <v>0</v>
      </c>
      <c r="H2419">
        <v>28190</v>
      </c>
    </row>
    <row r="2420" spans="3:8" ht="13.5">
      <c r="C2420">
        <v>11043106158</v>
      </c>
      <c r="D2420">
        <v>11</v>
      </c>
      <c r="E2420">
        <v>17</v>
      </c>
      <c r="F2420">
        <v>14698</v>
      </c>
      <c r="G2420">
        <v>0</v>
      </c>
      <c r="H2420">
        <v>146980</v>
      </c>
    </row>
    <row r="2421" spans="3:8" ht="13.5">
      <c r="C2421">
        <v>11043106808</v>
      </c>
      <c r="D2421">
        <v>12</v>
      </c>
      <c r="E2421">
        <v>17</v>
      </c>
      <c r="F2421">
        <v>8427</v>
      </c>
      <c r="G2421">
        <v>0</v>
      </c>
      <c r="H2421">
        <v>84270</v>
      </c>
    </row>
    <row r="2422" spans="3:8" ht="13.5">
      <c r="C2422">
        <v>11043107718</v>
      </c>
      <c r="D2422">
        <v>4</v>
      </c>
      <c r="E2422">
        <v>8</v>
      </c>
      <c r="F2422">
        <v>17272</v>
      </c>
      <c r="G2422">
        <v>0</v>
      </c>
      <c r="H2422">
        <v>172720</v>
      </c>
    </row>
    <row r="2423" spans="3:8" ht="13.5">
      <c r="C2423">
        <v>11043108218</v>
      </c>
      <c r="D2423">
        <v>4</v>
      </c>
      <c r="E2423">
        <v>4</v>
      </c>
      <c r="F2423">
        <v>2486</v>
      </c>
      <c r="G2423">
        <v>0</v>
      </c>
      <c r="H2423">
        <v>24860</v>
      </c>
    </row>
    <row r="2424" spans="3:8" ht="13.5">
      <c r="C2424">
        <v>11043108397</v>
      </c>
      <c r="D2424">
        <v>1</v>
      </c>
      <c r="E2424">
        <v>11</v>
      </c>
      <c r="F2424">
        <v>37957</v>
      </c>
      <c r="G2424">
        <v>15170</v>
      </c>
      <c r="H2424">
        <v>394740</v>
      </c>
    </row>
    <row r="2425" spans="3:8" ht="13.5">
      <c r="C2425">
        <v>11043108398</v>
      </c>
      <c r="D2425">
        <v>2</v>
      </c>
      <c r="E2425">
        <v>2</v>
      </c>
      <c r="F2425">
        <v>3364</v>
      </c>
      <c r="G2425">
        <v>0</v>
      </c>
      <c r="H2425">
        <v>33640</v>
      </c>
    </row>
    <row r="2426" spans="3:8" ht="13.5">
      <c r="C2426">
        <v>11043108478</v>
      </c>
      <c r="D2426">
        <v>4</v>
      </c>
      <c r="E2426">
        <v>5</v>
      </c>
      <c r="F2426">
        <v>3026</v>
      </c>
      <c r="G2426">
        <v>0</v>
      </c>
      <c r="H2426">
        <v>30260</v>
      </c>
    </row>
    <row r="2427" spans="3:8" ht="13.5">
      <c r="C2427">
        <v>11043108627</v>
      </c>
      <c r="D2427">
        <v>1</v>
      </c>
      <c r="E2427">
        <v>9</v>
      </c>
      <c r="F2427">
        <v>35220</v>
      </c>
      <c r="G2427">
        <v>10740</v>
      </c>
      <c r="H2427">
        <v>362940</v>
      </c>
    </row>
    <row r="2428" spans="3:8" ht="13.5">
      <c r="C2428">
        <v>11043108628</v>
      </c>
      <c r="D2428">
        <v>32</v>
      </c>
      <c r="E2428">
        <v>41</v>
      </c>
      <c r="F2428">
        <v>27218</v>
      </c>
      <c r="G2428">
        <v>0</v>
      </c>
      <c r="H2428">
        <v>272180</v>
      </c>
    </row>
    <row r="2429" spans="3:8" ht="13.5">
      <c r="C2429">
        <v>11043108708</v>
      </c>
      <c r="D2429">
        <v>18</v>
      </c>
      <c r="E2429">
        <v>28</v>
      </c>
      <c r="F2429">
        <v>12699</v>
      </c>
      <c r="G2429">
        <v>0</v>
      </c>
      <c r="H2429">
        <v>126990</v>
      </c>
    </row>
    <row r="2430" spans="3:8" ht="13.5">
      <c r="C2430">
        <v>11043108888</v>
      </c>
      <c r="D2430">
        <v>15</v>
      </c>
      <c r="E2430">
        <v>19</v>
      </c>
      <c r="F2430">
        <v>13365</v>
      </c>
      <c r="G2430">
        <v>0</v>
      </c>
      <c r="H2430">
        <v>133650</v>
      </c>
    </row>
    <row r="2431" spans="3:8" ht="13.5">
      <c r="C2431">
        <v>11043108967</v>
      </c>
      <c r="D2431">
        <v>1</v>
      </c>
      <c r="E2431">
        <v>10</v>
      </c>
      <c r="F2431">
        <v>52461</v>
      </c>
      <c r="G2431">
        <v>12446</v>
      </c>
      <c r="H2431">
        <v>537056</v>
      </c>
    </row>
    <row r="2432" spans="3:8" ht="13.5">
      <c r="C2432">
        <v>11043108968</v>
      </c>
      <c r="D2432">
        <v>18</v>
      </c>
      <c r="E2432">
        <v>22</v>
      </c>
      <c r="F2432">
        <v>12387</v>
      </c>
      <c r="G2432">
        <v>0</v>
      </c>
      <c r="H2432">
        <v>123870</v>
      </c>
    </row>
    <row r="2433" spans="3:8" ht="13.5">
      <c r="C2433">
        <v>11043109048</v>
      </c>
      <c r="D2433">
        <v>29</v>
      </c>
      <c r="E2433">
        <v>35</v>
      </c>
      <c r="F2433">
        <v>40003</v>
      </c>
      <c r="G2433">
        <v>0</v>
      </c>
      <c r="H2433">
        <v>400030</v>
      </c>
    </row>
    <row r="2434" spans="3:8" ht="13.5">
      <c r="C2434">
        <v>11043109127</v>
      </c>
      <c r="D2434">
        <v>1</v>
      </c>
      <c r="E2434">
        <v>8</v>
      </c>
      <c r="F2434">
        <v>27579</v>
      </c>
      <c r="G2434">
        <v>12800</v>
      </c>
      <c r="H2434">
        <v>288590</v>
      </c>
    </row>
    <row r="2435" spans="3:8" ht="13.5">
      <c r="C2435">
        <v>11043109128</v>
      </c>
      <c r="D2435">
        <v>39</v>
      </c>
      <c r="E2435">
        <v>66</v>
      </c>
      <c r="F2435">
        <v>57102</v>
      </c>
      <c r="G2435">
        <v>0</v>
      </c>
      <c r="H2435">
        <v>571020</v>
      </c>
    </row>
    <row r="2436" spans="3:8" ht="13.5">
      <c r="C2436">
        <v>11043109208</v>
      </c>
      <c r="D2436">
        <v>31</v>
      </c>
      <c r="E2436">
        <v>49</v>
      </c>
      <c r="F2436">
        <v>35018</v>
      </c>
      <c r="G2436">
        <v>0</v>
      </c>
      <c r="H2436">
        <v>350180</v>
      </c>
    </row>
    <row r="2437" spans="3:8" ht="13.5">
      <c r="C2437">
        <v>11043199997</v>
      </c>
      <c r="D2437">
        <v>18</v>
      </c>
      <c r="E2437">
        <v>222</v>
      </c>
      <c r="F2437">
        <v>778937</v>
      </c>
      <c r="G2437">
        <v>351772</v>
      </c>
      <c r="H2437">
        <v>8141142</v>
      </c>
    </row>
    <row r="2438" spans="3:8" ht="13.5">
      <c r="C2438">
        <v>11043199998</v>
      </c>
      <c r="D2438">
        <v>1028</v>
      </c>
      <c r="E2438">
        <v>1477</v>
      </c>
      <c r="F2438">
        <v>1314019</v>
      </c>
      <c r="G2438">
        <v>0</v>
      </c>
      <c r="H2438">
        <v>13140190</v>
      </c>
    </row>
    <row r="2439" spans="3:8" ht="13.5">
      <c r="C2439">
        <v>11053100117</v>
      </c>
      <c r="D2439">
        <v>1</v>
      </c>
      <c r="E2439">
        <v>11</v>
      </c>
      <c r="F2439">
        <v>24755</v>
      </c>
      <c r="G2439">
        <v>19840</v>
      </c>
      <c r="H2439">
        <v>267390</v>
      </c>
    </row>
    <row r="2440" spans="3:8" ht="13.5">
      <c r="C2440">
        <v>11053100118</v>
      </c>
      <c r="D2440">
        <v>667</v>
      </c>
      <c r="E2440">
        <v>1076</v>
      </c>
      <c r="F2440">
        <v>684919</v>
      </c>
      <c r="G2440">
        <v>0</v>
      </c>
      <c r="H2440">
        <v>6849190</v>
      </c>
    </row>
    <row r="2441" spans="3:8" ht="13.5">
      <c r="C2441">
        <v>11053100298</v>
      </c>
      <c r="D2441">
        <v>538</v>
      </c>
      <c r="E2441">
        <v>864</v>
      </c>
      <c r="F2441">
        <v>493787</v>
      </c>
      <c r="G2441">
        <v>0</v>
      </c>
      <c r="H2441">
        <v>4937870</v>
      </c>
    </row>
    <row r="2442" spans="3:8" ht="13.5">
      <c r="C2442">
        <v>11053100378</v>
      </c>
      <c r="D2442">
        <v>118</v>
      </c>
      <c r="E2442">
        <v>186</v>
      </c>
      <c r="F2442">
        <v>107322</v>
      </c>
      <c r="G2442">
        <v>0</v>
      </c>
      <c r="H2442">
        <v>1073220</v>
      </c>
    </row>
    <row r="2443" spans="3:8" ht="13.5">
      <c r="C2443">
        <v>11053100458</v>
      </c>
      <c r="D2443">
        <v>146</v>
      </c>
      <c r="E2443">
        <v>305</v>
      </c>
      <c r="F2443">
        <v>195181</v>
      </c>
      <c r="G2443">
        <v>0</v>
      </c>
      <c r="H2443">
        <v>1951810</v>
      </c>
    </row>
    <row r="2444" spans="3:8" ht="13.5">
      <c r="C2444">
        <v>11053105248</v>
      </c>
      <c r="D2444">
        <v>27</v>
      </c>
      <c r="E2444">
        <v>55</v>
      </c>
      <c r="F2444">
        <v>52132</v>
      </c>
      <c r="G2444">
        <v>0</v>
      </c>
      <c r="H2444">
        <v>521320</v>
      </c>
    </row>
    <row r="2445" spans="3:8" ht="13.5">
      <c r="C2445">
        <v>11053105818</v>
      </c>
      <c r="D2445">
        <v>8</v>
      </c>
      <c r="E2445">
        <v>10</v>
      </c>
      <c r="F2445">
        <v>5983</v>
      </c>
      <c r="G2445">
        <v>0</v>
      </c>
      <c r="H2445">
        <v>59830</v>
      </c>
    </row>
    <row r="2446" spans="3:8" ht="13.5">
      <c r="C2446">
        <v>11053106158</v>
      </c>
      <c r="D2446">
        <v>22</v>
      </c>
      <c r="E2446">
        <v>39</v>
      </c>
      <c r="F2446">
        <v>19813</v>
      </c>
      <c r="G2446">
        <v>0</v>
      </c>
      <c r="H2446">
        <v>198130</v>
      </c>
    </row>
    <row r="2447" spans="3:8" ht="13.5">
      <c r="C2447">
        <v>11053106808</v>
      </c>
      <c r="D2447">
        <v>17</v>
      </c>
      <c r="E2447">
        <v>40</v>
      </c>
      <c r="F2447">
        <v>23002</v>
      </c>
      <c r="G2447">
        <v>0</v>
      </c>
      <c r="H2447">
        <v>230020</v>
      </c>
    </row>
    <row r="2448" spans="3:8" ht="13.5">
      <c r="C2448">
        <v>11053107718</v>
      </c>
      <c r="D2448">
        <v>6</v>
      </c>
      <c r="E2448">
        <v>10</v>
      </c>
      <c r="F2448">
        <v>8502</v>
      </c>
      <c r="G2448">
        <v>0</v>
      </c>
      <c r="H2448">
        <v>85020</v>
      </c>
    </row>
    <row r="2449" spans="3:8" ht="13.5">
      <c r="C2449">
        <v>11053108218</v>
      </c>
      <c r="D2449">
        <v>12</v>
      </c>
      <c r="E2449">
        <v>21</v>
      </c>
      <c r="F2449">
        <v>11629</v>
      </c>
      <c r="G2449">
        <v>0</v>
      </c>
      <c r="H2449">
        <v>116290</v>
      </c>
    </row>
    <row r="2450" spans="3:8" ht="13.5">
      <c r="C2450">
        <v>11053108398</v>
      </c>
      <c r="D2450">
        <v>7</v>
      </c>
      <c r="E2450">
        <v>8</v>
      </c>
      <c r="F2450">
        <v>5703</v>
      </c>
      <c r="G2450">
        <v>0</v>
      </c>
      <c r="H2450">
        <v>57030</v>
      </c>
    </row>
    <row r="2451" spans="3:8" ht="13.5">
      <c r="C2451">
        <v>11053108478</v>
      </c>
      <c r="D2451">
        <v>10</v>
      </c>
      <c r="E2451">
        <v>11</v>
      </c>
      <c r="F2451">
        <v>7017</v>
      </c>
      <c r="G2451">
        <v>0</v>
      </c>
      <c r="H2451">
        <v>70170</v>
      </c>
    </row>
    <row r="2452" spans="3:8" ht="13.5">
      <c r="C2452">
        <v>11053108628</v>
      </c>
      <c r="D2452">
        <v>126</v>
      </c>
      <c r="E2452">
        <v>183</v>
      </c>
      <c r="F2452">
        <v>157324</v>
      </c>
      <c r="G2452">
        <v>0</v>
      </c>
      <c r="H2452">
        <v>1573240</v>
      </c>
    </row>
    <row r="2453" spans="3:8" ht="13.5">
      <c r="C2453">
        <v>11053108708</v>
      </c>
      <c r="D2453">
        <v>33</v>
      </c>
      <c r="E2453">
        <v>51</v>
      </c>
      <c r="F2453">
        <v>34157</v>
      </c>
      <c r="G2453">
        <v>0</v>
      </c>
      <c r="H2453">
        <v>341570</v>
      </c>
    </row>
    <row r="2454" spans="3:8" ht="13.5">
      <c r="C2454">
        <v>11053108888</v>
      </c>
      <c r="D2454">
        <v>58</v>
      </c>
      <c r="E2454">
        <v>99</v>
      </c>
      <c r="F2454">
        <v>67556</v>
      </c>
      <c r="G2454">
        <v>0</v>
      </c>
      <c r="H2454">
        <v>675560</v>
      </c>
    </row>
    <row r="2455" spans="3:8" ht="13.5">
      <c r="C2455">
        <v>11053108968</v>
      </c>
      <c r="D2455">
        <v>44</v>
      </c>
      <c r="E2455">
        <v>93</v>
      </c>
      <c r="F2455">
        <v>38449</v>
      </c>
      <c r="G2455">
        <v>0</v>
      </c>
      <c r="H2455">
        <v>384490</v>
      </c>
    </row>
    <row r="2456" spans="3:8" ht="13.5">
      <c r="C2456">
        <v>11053109048</v>
      </c>
      <c r="D2456">
        <v>67</v>
      </c>
      <c r="E2456">
        <v>92</v>
      </c>
      <c r="F2456">
        <v>66041</v>
      </c>
      <c r="G2456">
        <v>0</v>
      </c>
      <c r="H2456">
        <v>660410</v>
      </c>
    </row>
    <row r="2457" spans="3:8" ht="13.5">
      <c r="C2457">
        <v>11053109128</v>
      </c>
      <c r="D2457">
        <v>69</v>
      </c>
      <c r="E2457">
        <v>99</v>
      </c>
      <c r="F2457">
        <v>61731</v>
      </c>
      <c r="G2457">
        <v>0</v>
      </c>
      <c r="H2457">
        <v>617310</v>
      </c>
    </row>
    <row r="2458" spans="3:8" ht="13.5">
      <c r="C2458">
        <v>11053109208</v>
      </c>
      <c r="D2458">
        <v>63</v>
      </c>
      <c r="E2458">
        <v>107</v>
      </c>
      <c r="F2458">
        <v>72526</v>
      </c>
      <c r="G2458">
        <v>0</v>
      </c>
      <c r="H2458">
        <v>725260</v>
      </c>
    </row>
    <row r="2459" spans="3:8" ht="13.5">
      <c r="C2459">
        <v>11053199997</v>
      </c>
      <c r="D2459">
        <v>1</v>
      </c>
      <c r="E2459">
        <v>11</v>
      </c>
      <c r="F2459">
        <v>24755</v>
      </c>
      <c r="G2459">
        <v>19840</v>
      </c>
      <c r="H2459">
        <v>267390</v>
      </c>
    </row>
    <row r="2460" spans="3:8" ht="13.5">
      <c r="C2460">
        <v>11053199998</v>
      </c>
      <c r="D2460">
        <v>2038</v>
      </c>
      <c r="E2460">
        <v>3349</v>
      </c>
      <c r="F2460">
        <v>2112774</v>
      </c>
      <c r="G2460">
        <v>0</v>
      </c>
      <c r="H2460">
        <v>21127740</v>
      </c>
    </row>
    <row r="2461" spans="3:8" ht="13.5">
      <c r="C2461">
        <v>11063100117</v>
      </c>
      <c r="D2461">
        <v>1</v>
      </c>
      <c r="E2461">
        <v>31</v>
      </c>
      <c r="F2461">
        <v>58962</v>
      </c>
      <c r="G2461">
        <v>25080</v>
      </c>
      <c r="H2461">
        <v>614700</v>
      </c>
    </row>
    <row r="2462" spans="3:8" ht="13.5">
      <c r="C2462">
        <v>11063100118</v>
      </c>
      <c r="D2462">
        <v>31</v>
      </c>
      <c r="E2462">
        <v>57</v>
      </c>
      <c r="F2462">
        <v>50336</v>
      </c>
      <c r="G2462">
        <v>0</v>
      </c>
      <c r="H2462">
        <v>503360</v>
      </c>
    </row>
    <row r="2463" spans="3:8" ht="13.5">
      <c r="C2463">
        <v>11063100297</v>
      </c>
      <c r="D2463">
        <v>2</v>
      </c>
      <c r="E2463">
        <v>39</v>
      </c>
      <c r="F2463">
        <v>80271</v>
      </c>
      <c r="G2463">
        <v>73916</v>
      </c>
      <c r="H2463">
        <v>876626</v>
      </c>
    </row>
    <row r="2464" spans="3:8" ht="13.5">
      <c r="C2464">
        <v>11063100298</v>
      </c>
      <c r="D2464">
        <v>39</v>
      </c>
      <c r="E2464">
        <v>61</v>
      </c>
      <c r="F2464">
        <v>57428</v>
      </c>
      <c r="G2464">
        <v>0</v>
      </c>
      <c r="H2464">
        <v>574280</v>
      </c>
    </row>
    <row r="2465" spans="3:8" ht="13.5">
      <c r="C2465">
        <v>11063100377</v>
      </c>
      <c r="D2465">
        <v>3</v>
      </c>
      <c r="E2465">
        <v>20</v>
      </c>
      <c r="F2465">
        <v>76593</v>
      </c>
      <c r="G2465">
        <v>37298</v>
      </c>
      <c r="H2465">
        <v>803228</v>
      </c>
    </row>
    <row r="2466" spans="3:8" ht="13.5">
      <c r="C2466">
        <v>11063100378</v>
      </c>
      <c r="D2466">
        <v>10</v>
      </c>
      <c r="E2466">
        <v>32</v>
      </c>
      <c r="F2466">
        <v>20581</v>
      </c>
      <c r="G2466">
        <v>0</v>
      </c>
      <c r="H2466">
        <v>205810</v>
      </c>
    </row>
    <row r="2467" spans="3:8" ht="13.5">
      <c r="C2467">
        <v>11063100458</v>
      </c>
      <c r="D2467">
        <v>10</v>
      </c>
      <c r="E2467">
        <v>28</v>
      </c>
      <c r="F2467">
        <v>20943</v>
      </c>
      <c r="G2467">
        <v>0</v>
      </c>
      <c r="H2467">
        <v>209430</v>
      </c>
    </row>
    <row r="2468" spans="3:8" ht="13.5">
      <c r="C2468">
        <v>11063105248</v>
      </c>
      <c r="D2468">
        <v>6</v>
      </c>
      <c r="E2468">
        <v>15</v>
      </c>
      <c r="F2468">
        <v>6561</v>
      </c>
      <c r="G2468">
        <v>0</v>
      </c>
      <c r="H2468">
        <v>65610</v>
      </c>
    </row>
    <row r="2469" spans="3:8" ht="13.5">
      <c r="C2469">
        <v>11063105818</v>
      </c>
      <c r="D2469">
        <v>2</v>
      </c>
      <c r="E2469">
        <v>8</v>
      </c>
      <c r="F2469">
        <v>23570</v>
      </c>
      <c r="G2469">
        <v>0</v>
      </c>
      <c r="H2469">
        <v>235700</v>
      </c>
    </row>
    <row r="2470" spans="3:8" ht="13.5">
      <c r="C2470">
        <v>11063106158</v>
      </c>
      <c r="D2470">
        <v>4</v>
      </c>
      <c r="E2470">
        <v>4</v>
      </c>
      <c r="F2470">
        <v>2590</v>
      </c>
      <c r="G2470">
        <v>0</v>
      </c>
      <c r="H2470">
        <v>25900</v>
      </c>
    </row>
    <row r="2471" spans="3:8" ht="13.5">
      <c r="C2471">
        <v>11063106807</v>
      </c>
      <c r="D2471">
        <v>1</v>
      </c>
      <c r="E2471">
        <v>7</v>
      </c>
      <c r="F2471">
        <v>7250</v>
      </c>
      <c r="G2471">
        <v>10626</v>
      </c>
      <c r="H2471">
        <v>83126</v>
      </c>
    </row>
    <row r="2472" spans="3:8" ht="13.5">
      <c r="C2472">
        <v>11063106808</v>
      </c>
      <c r="D2472">
        <v>4</v>
      </c>
      <c r="E2472">
        <v>8</v>
      </c>
      <c r="F2472">
        <v>13456</v>
      </c>
      <c r="G2472">
        <v>0</v>
      </c>
      <c r="H2472">
        <v>134560</v>
      </c>
    </row>
    <row r="2473" spans="3:8" ht="13.5">
      <c r="C2473">
        <v>11063107718</v>
      </c>
      <c r="D2473">
        <v>1</v>
      </c>
      <c r="E2473">
        <v>1</v>
      </c>
      <c r="F2473">
        <v>656</v>
      </c>
      <c r="G2473">
        <v>0</v>
      </c>
      <c r="H2473">
        <v>6560</v>
      </c>
    </row>
    <row r="2474" spans="3:8" ht="13.5">
      <c r="C2474">
        <v>11063108218</v>
      </c>
      <c r="D2474">
        <v>2</v>
      </c>
      <c r="E2474">
        <v>2</v>
      </c>
      <c r="F2474">
        <v>1173</v>
      </c>
      <c r="G2474">
        <v>0</v>
      </c>
      <c r="H2474">
        <v>11730</v>
      </c>
    </row>
    <row r="2475" spans="3:8" ht="13.5">
      <c r="C2475">
        <v>11063108478</v>
      </c>
      <c r="D2475">
        <v>3</v>
      </c>
      <c r="E2475">
        <v>3</v>
      </c>
      <c r="F2475">
        <v>783</v>
      </c>
      <c r="G2475">
        <v>0</v>
      </c>
      <c r="H2475">
        <v>7830</v>
      </c>
    </row>
    <row r="2476" spans="3:8" ht="13.5">
      <c r="C2476">
        <v>11063108628</v>
      </c>
      <c r="D2476">
        <v>4</v>
      </c>
      <c r="E2476">
        <v>6</v>
      </c>
      <c r="F2476">
        <v>9203</v>
      </c>
      <c r="G2476">
        <v>0</v>
      </c>
      <c r="H2476">
        <v>92030</v>
      </c>
    </row>
    <row r="2477" spans="3:8" ht="13.5">
      <c r="C2477">
        <v>11063108708</v>
      </c>
      <c r="D2477">
        <v>5</v>
      </c>
      <c r="E2477">
        <v>7</v>
      </c>
      <c r="F2477">
        <v>15325</v>
      </c>
      <c r="G2477">
        <v>0</v>
      </c>
      <c r="H2477">
        <v>153250</v>
      </c>
    </row>
    <row r="2478" spans="3:8" ht="13.5">
      <c r="C2478">
        <v>11063108888</v>
      </c>
      <c r="D2478">
        <v>6</v>
      </c>
      <c r="E2478">
        <v>11</v>
      </c>
      <c r="F2478">
        <v>29339</v>
      </c>
      <c r="G2478">
        <v>0</v>
      </c>
      <c r="H2478">
        <v>293390</v>
      </c>
    </row>
    <row r="2479" spans="3:8" ht="13.5">
      <c r="C2479">
        <v>11063108968</v>
      </c>
      <c r="D2479">
        <v>2</v>
      </c>
      <c r="E2479">
        <v>3</v>
      </c>
      <c r="F2479">
        <v>1446</v>
      </c>
      <c r="G2479">
        <v>0</v>
      </c>
      <c r="H2479">
        <v>14460</v>
      </c>
    </row>
    <row r="2480" spans="3:8" ht="13.5">
      <c r="C2480">
        <v>11063109048</v>
      </c>
      <c r="D2480">
        <v>3</v>
      </c>
      <c r="E2480">
        <v>5</v>
      </c>
      <c r="F2480">
        <v>3372</v>
      </c>
      <c r="G2480">
        <v>0</v>
      </c>
      <c r="H2480">
        <v>33720</v>
      </c>
    </row>
    <row r="2481" spans="3:8" ht="13.5">
      <c r="C2481">
        <v>11063109128</v>
      </c>
      <c r="D2481">
        <v>2</v>
      </c>
      <c r="E2481">
        <v>2</v>
      </c>
      <c r="F2481">
        <v>1245</v>
      </c>
      <c r="G2481">
        <v>0</v>
      </c>
      <c r="H2481">
        <v>12450</v>
      </c>
    </row>
    <row r="2482" spans="3:8" ht="13.5">
      <c r="C2482">
        <v>11063109208</v>
      </c>
      <c r="D2482">
        <v>3</v>
      </c>
      <c r="E2482">
        <v>3</v>
      </c>
      <c r="F2482">
        <v>3252</v>
      </c>
      <c r="G2482">
        <v>0</v>
      </c>
      <c r="H2482">
        <v>32520</v>
      </c>
    </row>
    <row r="2483" spans="3:8" ht="13.5">
      <c r="C2483">
        <v>11063199997</v>
      </c>
      <c r="D2483">
        <v>7</v>
      </c>
      <c r="E2483">
        <v>97</v>
      </c>
      <c r="F2483">
        <v>223076</v>
      </c>
      <c r="G2483">
        <v>146920</v>
      </c>
      <c r="H2483">
        <v>2377680</v>
      </c>
    </row>
    <row r="2484" spans="3:8" ht="13.5">
      <c r="C2484">
        <v>11063199998</v>
      </c>
      <c r="D2484">
        <v>137</v>
      </c>
      <c r="E2484">
        <v>256</v>
      </c>
      <c r="F2484">
        <v>261259</v>
      </c>
      <c r="G2484">
        <v>0</v>
      </c>
      <c r="H2484">
        <v>2612590</v>
      </c>
    </row>
    <row r="2485" spans="3:8" ht="13.5">
      <c r="C2485">
        <v>11073100118</v>
      </c>
      <c r="D2485">
        <v>64</v>
      </c>
      <c r="E2485">
        <v>128</v>
      </c>
      <c r="F2485">
        <v>86600</v>
      </c>
      <c r="G2485">
        <v>0</v>
      </c>
      <c r="H2485">
        <v>866000</v>
      </c>
    </row>
    <row r="2486" spans="3:8" ht="13.5">
      <c r="C2486">
        <v>11073100298</v>
      </c>
      <c r="D2486">
        <v>71</v>
      </c>
      <c r="E2486">
        <v>142</v>
      </c>
      <c r="F2486">
        <v>97305</v>
      </c>
      <c r="G2486">
        <v>0</v>
      </c>
      <c r="H2486">
        <v>973050</v>
      </c>
    </row>
    <row r="2487" spans="3:8" ht="13.5">
      <c r="C2487">
        <v>11073100378</v>
      </c>
      <c r="D2487">
        <v>21</v>
      </c>
      <c r="E2487">
        <v>48</v>
      </c>
      <c r="F2487">
        <v>20627</v>
      </c>
      <c r="G2487">
        <v>0</v>
      </c>
      <c r="H2487">
        <v>206270</v>
      </c>
    </row>
    <row r="2488" spans="3:8" ht="13.5">
      <c r="C2488">
        <v>11073100458</v>
      </c>
      <c r="D2488">
        <v>15</v>
      </c>
      <c r="E2488">
        <v>65</v>
      </c>
      <c r="F2488">
        <v>35867</v>
      </c>
      <c r="G2488">
        <v>0</v>
      </c>
      <c r="H2488">
        <v>358670</v>
      </c>
    </row>
    <row r="2489" spans="3:8" ht="13.5">
      <c r="C2489">
        <v>11073105248</v>
      </c>
      <c r="D2489">
        <v>5</v>
      </c>
      <c r="E2489">
        <v>6</v>
      </c>
      <c r="F2489">
        <v>6448</v>
      </c>
      <c r="G2489">
        <v>0</v>
      </c>
      <c r="H2489">
        <v>64480</v>
      </c>
    </row>
    <row r="2490" spans="3:8" ht="13.5">
      <c r="C2490">
        <v>11073105818</v>
      </c>
      <c r="D2490">
        <v>1</v>
      </c>
      <c r="E2490">
        <v>1</v>
      </c>
      <c r="F2490">
        <v>1053</v>
      </c>
      <c r="G2490">
        <v>0</v>
      </c>
      <c r="H2490">
        <v>10530</v>
      </c>
    </row>
    <row r="2491" spans="3:8" ht="13.5">
      <c r="C2491">
        <v>11073106158</v>
      </c>
      <c r="D2491">
        <v>1</v>
      </c>
      <c r="E2491">
        <v>4</v>
      </c>
      <c r="F2491">
        <v>1323</v>
      </c>
      <c r="G2491">
        <v>0</v>
      </c>
      <c r="H2491">
        <v>13230</v>
      </c>
    </row>
    <row r="2492" spans="3:8" ht="13.5">
      <c r="C2492">
        <v>11073107718</v>
      </c>
      <c r="D2492">
        <v>3</v>
      </c>
      <c r="E2492">
        <v>4</v>
      </c>
      <c r="F2492">
        <v>3787</v>
      </c>
      <c r="G2492">
        <v>0</v>
      </c>
      <c r="H2492">
        <v>37870</v>
      </c>
    </row>
    <row r="2493" spans="3:8" ht="13.5">
      <c r="C2493">
        <v>11073108218</v>
      </c>
      <c r="D2493">
        <v>1</v>
      </c>
      <c r="E2493">
        <v>1</v>
      </c>
      <c r="F2493">
        <v>435</v>
      </c>
      <c r="G2493">
        <v>0</v>
      </c>
      <c r="H2493">
        <v>4350</v>
      </c>
    </row>
    <row r="2494" spans="3:8" ht="13.5">
      <c r="C2494">
        <v>11073108628</v>
      </c>
      <c r="D2494">
        <v>4</v>
      </c>
      <c r="E2494">
        <v>7</v>
      </c>
      <c r="F2494">
        <v>3968</v>
      </c>
      <c r="G2494">
        <v>0</v>
      </c>
      <c r="H2494">
        <v>39680</v>
      </c>
    </row>
    <row r="2495" spans="3:8" ht="13.5">
      <c r="C2495">
        <v>11073108707</v>
      </c>
      <c r="D2495">
        <v>1</v>
      </c>
      <c r="E2495">
        <v>7</v>
      </c>
      <c r="F2495">
        <v>13777</v>
      </c>
      <c r="G2495">
        <v>13150</v>
      </c>
      <c r="H2495">
        <v>150920</v>
      </c>
    </row>
    <row r="2496" spans="3:8" ht="13.5">
      <c r="C2496">
        <v>11073108708</v>
      </c>
      <c r="D2496">
        <v>14</v>
      </c>
      <c r="E2496">
        <v>15</v>
      </c>
      <c r="F2496">
        <v>11821</v>
      </c>
      <c r="G2496">
        <v>0</v>
      </c>
      <c r="H2496">
        <v>118210</v>
      </c>
    </row>
    <row r="2497" spans="3:8" ht="13.5">
      <c r="C2497">
        <v>11073108888</v>
      </c>
      <c r="D2497">
        <v>5</v>
      </c>
      <c r="E2497">
        <v>7</v>
      </c>
      <c r="F2497">
        <v>4930</v>
      </c>
      <c r="G2497">
        <v>0</v>
      </c>
      <c r="H2497">
        <v>49300</v>
      </c>
    </row>
    <row r="2498" spans="3:8" ht="13.5">
      <c r="C2498">
        <v>11073108968</v>
      </c>
      <c r="D2498">
        <v>8</v>
      </c>
      <c r="E2498">
        <v>14</v>
      </c>
      <c r="F2498">
        <v>11241</v>
      </c>
      <c r="G2498">
        <v>0</v>
      </c>
      <c r="H2498">
        <v>112410</v>
      </c>
    </row>
    <row r="2499" spans="3:8" ht="13.5">
      <c r="C2499">
        <v>11073109048</v>
      </c>
      <c r="D2499">
        <v>10</v>
      </c>
      <c r="E2499">
        <v>19</v>
      </c>
      <c r="F2499">
        <v>11362</v>
      </c>
      <c r="G2499">
        <v>0</v>
      </c>
      <c r="H2499">
        <v>113620</v>
      </c>
    </row>
    <row r="2500" spans="3:8" ht="13.5">
      <c r="C2500">
        <v>11073109128</v>
      </c>
      <c r="D2500">
        <v>13</v>
      </c>
      <c r="E2500">
        <v>32</v>
      </c>
      <c r="F2500">
        <v>15393</v>
      </c>
      <c r="G2500">
        <v>0</v>
      </c>
      <c r="H2500">
        <v>153930</v>
      </c>
    </row>
    <row r="2501" spans="3:8" ht="13.5">
      <c r="C2501">
        <v>11073109208</v>
      </c>
      <c r="D2501">
        <v>19</v>
      </c>
      <c r="E2501">
        <v>30</v>
      </c>
      <c r="F2501">
        <v>20476</v>
      </c>
      <c r="G2501">
        <v>0</v>
      </c>
      <c r="H2501">
        <v>204760</v>
      </c>
    </row>
    <row r="2502" spans="3:8" ht="13.5">
      <c r="C2502">
        <v>11073199997</v>
      </c>
      <c r="D2502">
        <v>1</v>
      </c>
      <c r="E2502">
        <v>7</v>
      </c>
      <c r="F2502">
        <v>13777</v>
      </c>
      <c r="G2502">
        <v>13150</v>
      </c>
      <c r="H2502">
        <v>150920</v>
      </c>
    </row>
    <row r="2503" spans="3:8" ht="13.5">
      <c r="C2503">
        <v>11073199998</v>
      </c>
      <c r="D2503">
        <v>255</v>
      </c>
      <c r="E2503">
        <v>523</v>
      </c>
      <c r="F2503">
        <v>332636</v>
      </c>
      <c r="G2503">
        <v>0</v>
      </c>
      <c r="H2503">
        <v>3326360</v>
      </c>
    </row>
    <row r="2504" spans="3:8" ht="13.5">
      <c r="C2504">
        <v>11083100117</v>
      </c>
      <c r="D2504">
        <v>5</v>
      </c>
      <c r="E2504">
        <v>78</v>
      </c>
      <c r="F2504">
        <v>241583</v>
      </c>
      <c r="G2504">
        <v>150478</v>
      </c>
      <c r="H2504">
        <v>2566308</v>
      </c>
    </row>
    <row r="2505" spans="3:8" ht="13.5">
      <c r="C2505">
        <v>11083100118</v>
      </c>
      <c r="D2505">
        <v>23</v>
      </c>
      <c r="E2505">
        <v>39</v>
      </c>
      <c r="F2505">
        <v>48992</v>
      </c>
      <c r="G2505">
        <v>0</v>
      </c>
      <c r="H2505">
        <v>489920</v>
      </c>
    </row>
    <row r="2506" spans="3:8" ht="13.5">
      <c r="C2506">
        <v>11083100298</v>
      </c>
      <c r="D2506">
        <v>21</v>
      </c>
      <c r="E2506">
        <v>25</v>
      </c>
      <c r="F2506">
        <v>39788</v>
      </c>
      <c r="G2506">
        <v>0</v>
      </c>
      <c r="H2506">
        <v>397880</v>
      </c>
    </row>
    <row r="2507" spans="3:8" ht="13.5">
      <c r="C2507">
        <v>11083100377</v>
      </c>
      <c r="D2507">
        <v>1</v>
      </c>
      <c r="E2507">
        <v>20</v>
      </c>
      <c r="F2507">
        <v>108334</v>
      </c>
      <c r="G2507">
        <v>13788</v>
      </c>
      <c r="H2507">
        <v>1097128</v>
      </c>
    </row>
    <row r="2508" spans="3:8" ht="13.5">
      <c r="C2508">
        <v>11083100378</v>
      </c>
      <c r="D2508">
        <v>9</v>
      </c>
      <c r="E2508">
        <v>18</v>
      </c>
      <c r="F2508">
        <v>18485</v>
      </c>
      <c r="G2508">
        <v>0</v>
      </c>
      <c r="H2508">
        <v>184850</v>
      </c>
    </row>
    <row r="2509" spans="3:8" ht="13.5">
      <c r="C2509">
        <v>11083100457</v>
      </c>
      <c r="D2509">
        <v>1</v>
      </c>
      <c r="E2509">
        <v>9</v>
      </c>
      <c r="F2509">
        <v>37725</v>
      </c>
      <c r="G2509">
        <v>15486</v>
      </c>
      <c r="H2509">
        <v>392736</v>
      </c>
    </row>
    <row r="2510" spans="3:8" ht="13.5">
      <c r="C2510">
        <v>11083100458</v>
      </c>
      <c r="D2510">
        <v>1</v>
      </c>
      <c r="E2510">
        <v>1</v>
      </c>
      <c r="F2510">
        <v>4899</v>
      </c>
      <c r="G2510">
        <v>0</v>
      </c>
      <c r="H2510">
        <v>48990</v>
      </c>
    </row>
    <row r="2511" spans="3:8" ht="13.5">
      <c r="C2511">
        <v>11083105818</v>
      </c>
      <c r="D2511">
        <v>1</v>
      </c>
      <c r="E2511">
        <v>1</v>
      </c>
      <c r="F2511">
        <v>1293</v>
      </c>
      <c r="G2511">
        <v>0</v>
      </c>
      <c r="H2511">
        <v>12930</v>
      </c>
    </row>
    <row r="2512" spans="3:8" ht="13.5">
      <c r="C2512">
        <v>11083106157</v>
      </c>
      <c r="D2512">
        <v>1</v>
      </c>
      <c r="E2512">
        <v>15</v>
      </c>
      <c r="F2512">
        <v>32688</v>
      </c>
      <c r="G2512">
        <v>31538</v>
      </c>
      <c r="H2512">
        <v>358418</v>
      </c>
    </row>
    <row r="2513" spans="3:8" ht="13.5">
      <c r="C2513">
        <v>11083106158</v>
      </c>
      <c r="D2513">
        <v>2</v>
      </c>
      <c r="E2513">
        <v>2</v>
      </c>
      <c r="F2513">
        <v>844</v>
      </c>
      <c r="G2513">
        <v>0</v>
      </c>
      <c r="H2513">
        <v>8440</v>
      </c>
    </row>
    <row r="2514" spans="3:8" ht="13.5">
      <c r="C2514">
        <v>11083106808</v>
      </c>
      <c r="D2514">
        <v>2</v>
      </c>
      <c r="E2514">
        <v>9</v>
      </c>
      <c r="F2514">
        <v>4815</v>
      </c>
      <c r="G2514">
        <v>0</v>
      </c>
      <c r="H2514">
        <v>48150</v>
      </c>
    </row>
    <row r="2515" spans="3:8" ht="13.5">
      <c r="C2515">
        <v>11083108218</v>
      </c>
      <c r="D2515">
        <v>1</v>
      </c>
      <c r="E2515">
        <v>1</v>
      </c>
      <c r="F2515">
        <v>705</v>
      </c>
      <c r="G2515">
        <v>0</v>
      </c>
      <c r="H2515">
        <v>7050</v>
      </c>
    </row>
    <row r="2516" spans="3:8" ht="13.5">
      <c r="C2516">
        <v>11083108398</v>
      </c>
      <c r="D2516">
        <v>1</v>
      </c>
      <c r="E2516">
        <v>1</v>
      </c>
      <c r="F2516">
        <v>786</v>
      </c>
      <c r="G2516">
        <v>0</v>
      </c>
      <c r="H2516">
        <v>7860</v>
      </c>
    </row>
    <row r="2517" spans="3:8" ht="13.5">
      <c r="C2517">
        <v>11083108478</v>
      </c>
      <c r="D2517">
        <v>1</v>
      </c>
      <c r="E2517">
        <v>1</v>
      </c>
      <c r="F2517">
        <v>490</v>
      </c>
      <c r="G2517">
        <v>0</v>
      </c>
      <c r="H2517">
        <v>4900</v>
      </c>
    </row>
    <row r="2518" spans="3:8" ht="13.5">
      <c r="C2518">
        <v>11083108628</v>
      </c>
      <c r="D2518">
        <v>4</v>
      </c>
      <c r="E2518">
        <v>10</v>
      </c>
      <c r="F2518">
        <v>7141</v>
      </c>
      <c r="G2518">
        <v>0</v>
      </c>
      <c r="H2518">
        <v>71410</v>
      </c>
    </row>
    <row r="2519" spans="3:8" ht="13.5">
      <c r="C2519">
        <v>11083108707</v>
      </c>
      <c r="D2519">
        <v>2</v>
      </c>
      <c r="E2519">
        <v>40</v>
      </c>
      <c r="F2519">
        <v>73376</v>
      </c>
      <c r="G2519">
        <v>79260</v>
      </c>
      <c r="H2519">
        <v>813020</v>
      </c>
    </row>
    <row r="2520" spans="3:8" ht="13.5">
      <c r="C2520">
        <v>11083108708</v>
      </c>
      <c r="D2520">
        <v>4</v>
      </c>
      <c r="E2520">
        <v>16</v>
      </c>
      <c r="F2520">
        <v>5243</v>
      </c>
      <c r="G2520">
        <v>0</v>
      </c>
      <c r="H2520">
        <v>52430</v>
      </c>
    </row>
    <row r="2521" spans="3:8" ht="13.5">
      <c r="C2521">
        <v>11083108888</v>
      </c>
      <c r="D2521">
        <v>1</v>
      </c>
      <c r="E2521">
        <v>1</v>
      </c>
      <c r="F2521">
        <v>1709</v>
      </c>
      <c r="G2521">
        <v>0</v>
      </c>
      <c r="H2521">
        <v>17090</v>
      </c>
    </row>
    <row r="2522" spans="3:8" ht="13.5">
      <c r="C2522">
        <v>11083108968</v>
      </c>
      <c r="D2522">
        <v>6</v>
      </c>
      <c r="E2522">
        <v>8</v>
      </c>
      <c r="F2522">
        <v>8187</v>
      </c>
      <c r="G2522">
        <v>0</v>
      </c>
      <c r="H2522">
        <v>81870</v>
      </c>
    </row>
    <row r="2523" spans="3:8" ht="13.5">
      <c r="C2523">
        <v>11083109048</v>
      </c>
      <c r="D2523">
        <v>1</v>
      </c>
      <c r="E2523">
        <v>1</v>
      </c>
      <c r="F2523">
        <v>563</v>
      </c>
      <c r="G2523">
        <v>0</v>
      </c>
      <c r="H2523">
        <v>5630</v>
      </c>
    </row>
    <row r="2524" spans="3:8" ht="13.5">
      <c r="C2524">
        <v>11083109128</v>
      </c>
      <c r="D2524">
        <v>3</v>
      </c>
      <c r="E2524">
        <v>3</v>
      </c>
      <c r="F2524">
        <v>3151</v>
      </c>
      <c r="G2524">
        <v>0</v>
      </c>
      <c r="H2524">
        <v>31510</v>
      </c>
    </row>
    <row r="2525" spans="3:8" ht="13.5">
      <c r="C2525">
        <v>11083109207</v>
      </c>
      <c r="D2525">
        <v>2</v>
      </c>
      <c r="E2525">
        <v>44</v>
      </c>
      <c r="F2525">
        <v>132356</v>
      </c>
      <c r="G2525">
        <v>84488</v>
      </c>
      <c r="H2525">
        <v>1408048</v>
      </c>
    </row>
    <row r="2526" spans="3:8" ht="13.5">
      <c r="C2526">
        <v>11083109208</v>
      </c>
      <c r="D2526">
        <v>2</v>
      </c>
      <c r="E2526">
        <v>3</v>
      </c>
      <c r="F2526">
        <v>3953</v>
      </c>
      <c r="G2526">
        <v>0</v>
      </c>
      <c r="H2526">
        <v>39530</v>
      </c>
    </row>
    <row r="2527" spans="3:8" ht="13.5">
      <c r="C2527">
        <v>11083199997</v>
      </c>
      <c r="D2527">
        <v>12</v>
      </c>
      <c r="E2527">
        <v>206</v>
      </c>
      <c r="F2527">
        <v>626062</v>
      </c>
      <c r="G2527">
        <v>375038</v>
      </c>
      <c r="H2527">
        <v>6635658</v>
      </c>
    </row>
    <row r="2528" spans="3:8" ht="13.5">
      <c r="C2528">
        <v>11083199998</v>
      </c>
      <c r="D2528">
        <v>83</v>
      </c>
      <c r="E2528">
        <v>140</v>
      </c>
      <c r="F2528">
        <v>151044</v>
      </c>
      <c r="G2528">
        <v>0</v>
      </c>
      <c r="H2528">
        <v>1510440</v>
      </c>
    </row>
    <row r="2529" spans="3:8" ht="13.5">
      <c r="C2529">
        <v>11093100117</v>
      </c>
      <c r="D2529">
        <v>3</v>
      </c>
      <c r="E2529">
        <v>27</v>
      </c>
      <c r="F2529">
        <v>80606</v>
      </c>
      <c r="G2529">
        <v>50228</v>
      </c>
      <c r="H2529">
        <v>856288</v>
      </c>
    </row>
    <row r="2530" spans="3:8" ht="13.5">
      <c r="C2530">
        <v>11093100118</v>
      </c>
      <c r="D2530">
        <v>132</v>
      </c>
      <c r="E2530">
        <v>187</v>
      </c>
      <c r="F2530">
        <v>220054</v>
      </c>
      <c r="G2530">
        <v>0</v>
      </c>
      <c r="H2530">
        <v>2200540</v>
      </c>
    </row>
    <row r="2531" spans="3:8" ht="13.5">
      <c r="C2531">
        <v>11093100297</v>
      </c>
      <c r="D2531">
        <v>1</v>
      </c>
      <c r="E2531">
        <v>16</v>
      </c>
      <c r="F2531">
        <v>42601</v>
      </c>
      <c r="G2531">
        <v>30822</v>
      </c>
      <c r="H2531">
        <v>456832</v>
      </c>
    </row>
    <row r="2532" spans="3:8" ht="13.5">
      <c r="C2532">
        <v>11093100298</v>
      </c>
      <c r="D2532">
        <v>119</v>
      </c>
      <c r="E2532">
        <v>185</v>
      </c>
      <c r="F2532">
        <v>219784</v>
      </c>
      <c r="G2532">
        <v>0</v>
      </c>
      <c r="H2532">
        <v>2197840</v>
      </c>
    </row>
    <row r="2533" spans="3:8" ht="13.5">
      <c r="C2533">
        <v>11093100377</v>
      </c>
      <c r="D2533">
        <v>1</v>
      </c>
      <c r="E2533">
        <v>7</v>
      </c>
      <c r="F2533">
        <v>26293</v>
      </c>
      <c r="G2533">
        <v>13954</v>
      </c>
      <c r="H2533">
        <v>276884</v>
      </c>
    </row>
    <row r="2534" spans="3:8" ht="13.5">
      <c r="C2534">
        <v>11093100378</v>
      </c>
      <c r="D2534">
        <v>39</v>
      </c>
      <c r="E2534">
        <v>62</v>
      </c>
      <c r="F2534">
        <v>65951</v>
      </c>
      <c r="G2534">
        <v>0</v>
      </c>
      <c r="H2534">
        <v>659510</v>
      </c>
    </row>
    <row r="2535" spans="3:8" ht="13.5">
      <c r="C2535">
        <v>11093100458</v>
      </c>
      <c r="D2535">
        <v>32</v>
      </c>
      <c r="E2535">
        <v>56</v>
      </c>
      <c r="F2535">
        <v>65912</v>
      </c>
      <c r="G2535">
        <v>0</v>
      </c>
      <c r="H2535">
        <v>659120</v>
      </c>
    </row>
    <row r="2536" spans="3:8" ht="13.5">
      <c r="C2536">
        <v>11093105248</v>
      </c>
      <c r="D2536">
        <v>11</v>
      </c>
      <c r="E2536">
        <v>15</v>
      </c>
      <c r="F2536">
        <v>20148</v>
      </c>
      <c r="G2536">
        <v>0</v>
      </c>
      <c r="H2536">
        <v>201480</v>
      </c>
    </row>
    <row r="2537" spans="3:8" ht="13.5">
      <c r="C2537">
        <v>11093106158</v>
      </c>
      <c r="D2537">
        <v>5</v>
      </c>
      <c r="E2537">
        <v>6</v>
      </c>
      <c r="F2537">
        <v>3540</v>
      </c>
      <c r="G2537">
        <v>0</v>
      </c>
      <c r="H2537">
        <v>35400</v>
      </c>
    </row>
    <row r="2538" spans="3:8" ht="13.5">
      <c r="C2538">
        <v>11093106808</v>
      </c>
      <c r="D2538">
        <v>4</v>
      </c>
      <c r="E2538">
        <v>4</v>
      </c>
      <c r="F2538">
        <v>3364</v>
      </c>
      <c r="G2538">
        <v>0</v>
      </c>
      <c r="H2538">
        <v>33640</v>
      </c>
    </row>
    <row r="2539" spans="3:8" ht="13.5">
      <c r="C2539">
        <v>11093107718</v>
      </c>
      <c r="D2539">
        <v>3</v>
      </c>
      <c r="E2539">
        <v>3</v>
      </c>
      <c r="F2539">
        <v>2916</v>
      </c>
      <c r="G2539">
        <v>0</v>
      </c>
      <c r="H2539">
        <v>29160</v>
      </c>
    </row>
    <row r="2540" spans="3:8" ht="13.5">
      <c r="C2540">
        <v>11093108218</v>
      </c>
      <c r="D2540">
        <v>5</v>
      </c>
      <c r="E2540">
        <v>6</v>
      </c>
      <c r="F2540">
        <v>6114</v>
      </c>
      <c r="G2540">
        <v>0</v>
      </c>
      <c r="H2540">
        <v>61140</v>
      </c>
    </row>
    <row r="2541" spans="3:8" ht="13.5">
      <c r="C2541">
        <v>11093108398</v>
      </c>
      <c r="D2541">
        <v>4</v>
      </c>
      <c r="E2541">
        <v>4</v>
      </c>
      <c r="F2541">
        <v>4134</v>
      </c>
      <c r="G2541">
        <v>0</v>
      </c>
      <c r="H2541">
        <v>41340</v>
      </c>
    </row>
    <row r="2542" spans="3:8" ht="13.5">
      <c r="C2542">
        <v>11093108478</v>
      </c>
      <c r="D2542">
        <v>4</v>
      </c>
      <c r="E2542">
        <v>5</v>
      </c>
      <c r="F2542">
        <v>3219</v>
      </c>
      <c r="G2542">
        <v>0</v>
      </c>
      <c r="H2542">
        <v>32190</v>
      </c>
    </row>
    <row r="2543" spans="3:8" ht="13.5">
      <c r="C2543">
        <v>11093108628</v>
      </c>
      <c r="D2543">
        <v>29</v>
      </c>
      <c r="E2543">
        <v>50</v>
      </c>
      <c r="F2543">
        <v>44187</v>
      </c>
      <c r="G2543">
        <v>0</v>
      </c>
      <c r="H2543">
        <v>441870</v>
      </c>
    </row>
    <row r="2544" spans="3:8" ht="13.5">
      <c r="C2544">
        <v>11093108708</v>
      </c>
      <c r="D2544">
        <v>5</v>
      </c>
      <c r="E2544">
        <v>9</v>
      </c>
      <c r="F2544">
        <v>7664</v>
      </c>
      <c r="G2544">
        <v>0</v>
      </c>
      <c r="H2544">
        <v>76640</v>
      </c>
    </row>
    <row r="2545" spans="3:8" ht="13.5">
      <c r="C2545">
        <v>11093108888</v>
      </c>
      <c r="D2545">
        <v>6</v>
      </c>
      <c r="E2545">
        <v>14</v>
      </c>
      <c r="F2545">
        <v>11318</v>
      </c>
      <c r="G2545">
        <v>0</v>
      </c>
      <c r="H2545">
        <v>113180</v>
      </c>
    </row>
    <row r="2546" spans="3:8" ht="13.5">
      <c r="C2546">
        <v>11093108968</v>
      </c>
      <c r="D2546">
        <v>17</v>
      </c>
      <c r="E2546">
        <v>38</v>
      </c>
      <c r="F2546">
        <v>32337</v>
      </c>
      <c r="G2546">
        <v>0</v>
      </c>
      <c r="H2546">
        <v>323370</v>
      </c>
    </row>
    <row r="2547" spans="3:8" ht="13.5">
      <c r="C2547">
        <v>11093109048</v>
      </c>
      <c r="D2547">
        <v>13</v>
      </c>
      <c r="E2547">
        <v>19</v>
      </c>
      <c r="F2547">
        <v>16909</v>
      </c>
      <c r="G2547">
        <v>0</v>
      </c>
      <c r="H2547">
        <v>169090</v>
      </c>
    </row>
    <row r="2548" spans="3:8" ht="13.5">
      <c r="C2548">
        <v>11093109128</v>
      </c>
      <c r="D2548">
        <v>13</v>
      </c>
      <c r="E2548">
        <v>14</v>
      </c>
      <c r="F2548">
        <v>13059</v>
      </c>
      <c r="G2548">
        <v>0</v>
      </c>
      <c r="H2548">
        <v>130590</v>
      </c>
    </row>
    <row r="2549" spans="3:8" ht="13.5">
      <c r="C2549">
        <v>11093109207</v>
      </c>
      <c r="D2549">
        <v>1</v>
      </c>
      <c r="E2549">
        <v>8</v>
      </c>
      <c r="F2549">
        <v>19651</v>
      </c>
      <c r="G2549">
        <v>14480</v>
      </c>
      <c r="H2549">
        <v>210990</v>
      </c>
    </row>
    <row r="2550" spans="3:8" ht="13.5">
      <c r="C2550">
        <v>11093109208</v>
      </c>
      <c r="D2550">
        <v>13</v>
      </c>
      <c r="E2550">
        <v>18</v>
      </c>
      <c r="F2550">
        <v>19684</v>
      </c>
      <c r="G2550">
        <v>0</v>
      </c>
      <c r="H2550">
        <v>196840</v>
      </c>
    </row>
    <row r="2551" spans="3:8" ht="13.5">
      <c r="C2551">
        <v>11093199997</v>
      </c>
      <c r="D2551">
        <v>6</v>
      </c>
      <c r="E2551">
        <v>58</v>
      </c>
      <c r="F2551">
        <v>169151</v>
      </c>
      <c r="G2551">
        <v>109484</v>
      </c>
      <c r="H2551">
        <v>1800994</v>
      </c>
    </row>
    <row r="2552" spans="3:8" ht="13.5">
      <c r="C2552">
        <v>11093199998</v>
      </c>
      <c r="D2552">
        <v>454</v>
      </c>
      <c r="E2552">
        <v>695</v>
      </c>
      <c r="F2552">
        <v>760294</v>
      </c>
      <c r="G2552">
        <v>0</v>
      </c>
      <c r="H2552">
        <v>7602940</v>
      </c>
    </row>
    <row r="2553" spans="3:8" ht="13.5">
      <c r="C2553">
        <v>11103100117</v>
      </c>
      <c r="D2553">
        <v>8</v>
      </c>
      <c r="E2553">
        <v>49</v>
      </c>
      <c r="F2553">
        <v>345896</v>
      </c>
      <c r="G2553">
        <v>65898</v>
      </c>
      <c r="H2553">
        <v>3524858</v>
      </c>
    </row>
    <row r="2554" spans="3:8" ht="13.5">
      <c r="C2554">
        <v>11103100118</v>
      </c>
      <c r="D2554">
        <v>38</v>
      </c>
      <c r="E2554">
        <v>55</v>
      </c>
      <c r="F2554">
        <v>45110</v>
      </c>
      <c r="G2554">
        <v>0</v>
      </c>
      <c r="H2554">
        <v>451100</v>
      </c>
    </row>
    <row r="2555" spans="3:8" ht="13.5">
      <c r="C2555">
        <v>11103100297</v>
      </c>
      <c r="D2555">
        <v>6</v>
      </c>
      <c r="E2555">
        <v>85</v>
      </c>
      <c r="F2555">
        <v>368748</v>
      </c>
      <c r="G2555">
        <v>78224</v>
      </c>
      <c r="H2555">
        <v>3765704</v>
      </c>
    </row>
    <row r="2556" spans="3:8" ht="13.5">
      <c r="C2556">
        <v>11103100298</v>
      </c>
      <c r="D2556">
        <v>41</v>
      </c>
      <c r="E2556">
        <v>58</v>
      </c>
      <c r="F2556">
        <v>55511</v>
      </c>
      <c r="G2556">
        <v>0</v>
      </c>
      <c r="H2556">
        <v>555110</v>
      </c>
    </row>
    <row r="2557" spans="3:8" ht="13.5">
      <c r="C2557">
        <v>11103100377</v>
      </c>
      <c r="D2557">
        <v>5</v>
      </c>
      <c r="E2557">
        <v>43</v>
      </c>
      <c r="F2557">
        <v>220941</v>
      </c>
      <c r="G2557">
        <v>69938</v>
      </c>
      <c r="H2557">
        <v>2279348</v>
      </c>
    </row>
    <row r="2558" spans="3:8" ht="13.5">
      <c r="C2558">
        <v>11103100378</v>
      </c>
      <c r="D2558">
        <v>13</v>
      </c>
      <c r="E2558">
        <v>16</v>
      </c>
      <c r="F2558">
        <v>16491</v>
      </c>
      <c r="G2558">
        <v>0</v>
      </c>
      <c r="H2558">
        <v>164910</v>
      </c>
    </row>
    <row r="2559" spans="3:8" ht="13.5">
      <c r="C2559">
        <v>11103100457</v>
      </c>
      <c r="D2559">
        <v>1</v>
      </c>
      <c r="E2559">
        <v>5</v>
      </c>
      <c r="F2559">
        <v>61925</v>
      </c>
      <c r="G2559">
        <v>4680</v>
      </c>
      <c r="H2559">
        <v>623930</v>
      </c>
    </row>
    <row r="2560" spans="3:8" ht="13.5">
      <c r="C2560">
        <v>11103100458</v>
      </c>
      <c r="D2560">
        <v>11</v>
      </c>
      <c r="E2560">
        <v>11</v>
      </c>
      <c r="F2560">
        <v>8699</v>
      </c>
      <c r="G2560">
        <v>0</v>
      </c>
      <c r="H2560">
        <v>86990</v>
      </c>
    </row>
    <row r="2561" spans="3:8" ht="13.5">
      <c r="C2561">
        <v>11103105247</v>
      </c>
      <c r="D2561">
        <v>3</v>
      </c>
      <c r="E2561">
        <v>15</v>
      </c>
      <c r="F2561">
        <v>106014</v>
      </c>
      <c r="G2561">
        <v>19154</v>
      </c>
      <c r="H2561">
        <v>1079294</v>
      </c>
    </row>
    <row r="2562" spans="3:8" ht="13.5">
      <c r="C2562">
        <v>11103105248</v>
      </c>
      <c r="D2562">
        <v>1</v>
      </c>
      <c r="E2562">
        <v>2</v>
      </c>
      <c r="F2562">
        <v>623</v>
      </c>
      <c r="G2562">
        <v>0</v>
      </c>
      <c r="H2562">
        <v>6230</v>
      </c>
    </row>
    <row r="2563" spans="3:8" ht="13.5">
      <c r="C2563">
        <v>11103105818</v>
      </c>
      <c r="D2563">
        <v>1</v>
      </c>
      <c r="E2563">
        <v>1</v>
      </c>
      <c r="F2563">
        <v>1091</v>
      </c>
      <c r="G2563">
        <v>0</v>
      </c>
      <c r="H2563">
        <v>10910</v>
      </c>
    </row>
    <row r="2564" spans="3:8" ht="13.5">
      <c r="C2564">
        <v>11103106807</v>
      </c>
      <c r="D2564">
        <v>1</v>
      </c>
      <c r="E2564">
        <v>6</v>
      </c>
      <c r="F2564">
        <v>24279</v>
      </c>
      <c r="G2564">
        <v>0</v>
      </c>
      <c r="H2564">
        <v>242790</v>
      </c>
    </row>
    <row r="2565" spans="3:8" ht="13.5">
      <c r="C2565">
        <v>11103106808</v>
      </c>
      <c r="D2565">
        <v>3</v>
      </c>
      <c r="E2565">
        <v>5</v>
      </c>
      <c r="F2565">
        <v>2191</v>
      </c>
      <c r="G2565">
        <v>0</v>
      </c>
      <c r="H2565">
        <v>21910</v>
      </c>
    </row>
    <row r="2566" spans="3:8" ht="13.5">
      <c r="C2566">
        <v>11103108218</v>
      </c>
      <c r="D2566">
        <v>3</v>
      </c>
      <c r="E2566">
        <v>3</v>
      </c>
      <c r="F2566">
        <v>4437</v>
      </c>
      <c r="G2566">
        <v>0</v>
      </c>
      <c r="H2566">
        <v>44370</v>
      </c>
    </row>
    <row r="2567" spans="3:8" ht="13.5">
      <c r="C2567">
        <v>11103108398</v>
      </c>
      <c r="D2567">
        <v>2</v>
      </c>
      <c r="E2567">
        <v>2</v>
      </c>
      <c r="F2567">
        <v>2226</v>
      </c>
      <c r="G2567">
        <v>0</v>
      </c>
      <c r="H2567">
        <v>22260</v>
      </c>
    </row>
    <row r="2568" spans="3:8" ht="13.5">
      <c r="C2568">
        <v>11103108627</v>
      </c>
      <c r="D2568">
        <v>1</v>
      </c>
      <c r="E2568">
        <v>14</v>
      </c>
      <c r="F2568">
        <v>113177</v>
      </c>
      <c r="G2568">
        <v>24040</v>
      </c>
      <c r="H2568">
        <v>1155810</v>
      </c>
    </row>
    <row r="2569" spans="3:8" ht="13.5">
      <c r="C2569">
        <v>11103108628</v>
      </c>
      <c r="D2569">
        <v>10</v>
      </c>
      <c r="E2569">
        <v>12</v>
      </c>
      <c r="F2569">
        <v>9899</v>
      </c>
      <c r="G2569">
        <v>0</v>
      </c>
      <c r="H2569">
        <v>98990</v>
      </c>
    </row>
    <row r="2570" spans="3:8" ht="13.5">
      <c r="C2570">
        <v>11103108707</v>
      </c>
      <c r="D2570">
        <v>2</v>
      </c>
      <c r="E2570">
        <v>9</v>
      </c>
      <c r="F2570">
        <v>82507</v>
      </c>
      <c r="G2570">
        <v>5728</v>
      </c>
      <c r="H2570">
        <v>830798</v>
      </c>
    </row>
    <row r="2571" spans="3:8" ht="13.5">
      <c r="C2571">
        <v>11103108708</v>
      </c>
      <c r="D2571">
        <v>2</v>
      </c>
      <c r="E2571">
        <v>3</v>
      </c>
      <c r="F2571">
        <v>2205</v>
      </c>
      <c r="G2571">
        <v>0</v>
      </c>
      <c r="H2571">
        <v>22050</v>
      </c>
    </row>
    <row r="2572" spans="3:8" ht="13.5">
      <c r="C2572">
        <v>11103108887</v>
      </c>
      <c r="D2572">
        <v>1</v>
      </c>
      <c r="E2572">
        <v>7</v>
      </c>
      <c r="F2572">
        <v>108197</v>
      </c>
      <c r="G2572">
        <v>8792</v>
      </c>
      <c r="H2572">
        <v>1090762</v>
      </c>
    </row>
    <row r="2573" spans="3:8" ht="13.5">
      <c r="C2573">
        <v>11103108888</v>
      </c>
      <c r="D2573">
        <v>5</v>
      </c>
      <c r="E2573">
        <v>7</v>
      </c>
      <c r="F2573">
        <v>9059</v>
      </c>
      <c r="G2573">
        <v>0</v>
      </c>
      <c r="H2573">
        <v>90590</v>
      </c>
    </row>
    <row r="2574" spans="3:8" ht="13.5">
      <c r="C2574">
        <v>11103108967</v>
      </c>
      <c r="D2574">
        <v>1</v>
      </c>
      <c r="E2574">
        <v>7</v>
      </c>
      <c r="F2574">
        <v>79673</v>
      </c>
      <c r="G2574">
        <v>8320</v>
      </c>
      <c r="H2574">
        <v>805050</v>
      </c>
    </row>
    <row r="2575" spans="3:8" ht="13.5">
      <c r="C2575">
        <v>11103108968</v>
      </c>
      <c r="D2575">
        <v>6</v>
      </c>
      <c r="E2575">
        <v>6</v>
      </c>
      <c r="F2575">
        <v>7765</v>
      </c>
      <c r="G2575">
        <v>0</v>
      </c>
      <c r="H2575">
        <v>77650</v>
      </c>
    </row>
    <row r="2576" spans="3:8" ht="13.5">
      <c r="C2576">
        <v>11103109047</v>
      </c>
      <c r="D2576">
        <v>1</v>
      </c>
      <c r="E2576">
        <v>4</v>
      </c>
      <c r="F2576">
        <v>50328</v>
      </c>
      <c r="G2576">
        <v>5120</v>
      </c>
      <c r="H2576">
        <v>508400</v>
      </c>
    </row>
    <row r="2577" spans="3:8" ht="13.5">
      <c r="C2577">
        <v>11103109048</v>
      </c>
      <c r="D2577">
        <v>6</v>
      </c>
      <c r="E2577">
        <v>8</v>
      </c>
      <c r="F2577">
        <v>12737</v>
      </c>
      <c r="G2577">
        <v>0</v>
      </c>
      <c r="H2577">
        <v>127370</v>
      </c>
    </row>
    <row r="2578" spans="3:8" ht="13.5">
      <c r="C2578">
        <v>11103109128</v>
      </c>
      <c r="D2578">
        <v>6</v>
      </c>
      <c r="E2578">
        <v>7</v>
      </c>
      <c r="F2578">
        <v>13758</v>
      </c>
      <c r="G2578">
        <v>0</v>
      </c>
      <c r="H2578">
        <v>137580</v>
      </c>
    </row>
    <row r="2579" spans="3:8" ht="13.5">
      <c r="C2579">
        <v>11103109207</v>
      </c>
      <c r="D2579">
        <v>1</v>
      </c>
      <c r="E2579">
        <v>4</v>
      </c>
      <c r="F2579">
        <v>14061</v>
      </c>
      <c r="G2579">
        <v>1330</v>
      </c>
      <c r="H2579">
        <v>141940</v>
      </c>
    </row>
    <row r="2580" spans="3:8" ht="13.5">
      <c r="C2580">
        <v>11103109208</v>
      </c>
      <c r="D2580">
        <v>3</v>
      </c>
      <c r="E2580">
        <v>4</v>
      </c>
      <c r="F2580">
        <v>2463</v>
      </c>
      <c r="G2580">
        <v>0</v>
      </c>
      <c r="H2580">
        <v>24630</v>
      </c>
    </row>
    <row r="2581" spans="3:8" ht="13.5">
      <c r="C2581">
        <v>11103199997</v>
      </c>
      <c r="D2581">
        <v>31</v>
      </c>
      <c r="E2581">
        <v>248</v>
      </c>
      <c r="F2581">
        <v>1575746</v>
      </c>
      <c r="G2581">
        <v>291224</v>
      </c>
      <c r="H2581">
        <v>16048684</v>
      </c>
    </row>
    <row r="2582" spans="3:8" ht="13.5">
      <c r="C2582">
        <v>11103199998</v>
      </c>
      <c r="D2582">
        <v>151</v>
      </c>
      <c r="E2582">
        <v>200</v>
      </c>
      <c r="F2582">
        <v>194265</v>
      </c>
      <c r="G2582">
        <v>0</v>
      </c>
      <c r="H2582">
        <v>1942650</v>
      </c>
    </row>
    <row r="2583" spans="3:8" ht="13.5">
      <c r="C2583">
        <v>11113100117</v>
      </c>
      <c r="D2583">
        <v>4</v>
      </c>
      <c r="E2583">
        <v>40</v>
      </c>
      <c r="F2583">
        <v>190725</v>
      </c>
      <c r="G2583">
        <v>52818</v>
      </c>
      <c r="H2583">
        <v>1960068</v>
      </c>
    </row>
    <row r="2584" spans="3:8" ht="13.5">
      <c r="C2584">
        <v>11113100118</v>
      </c>
      <c r="D2584">
        <v>35</v>
      </c>
      <c r="E2584">
        <v>53</v>
      </c>
      <c r="F2584">
        <v>42549</v>
      </c>
      <c r="G2584">
        <v>0</v>
      </c>
      <c r="H2584">
        <v>425490</v>
      </c>
    </row>
    <row r="2585" spans="3:8" ht="13.5">
      <c r="C2585">
        <v>11113100297</v>
      </c>
      <c r="D2585">
        <v>4</v>
      </c>
      <c r="E2585">
        <v>18</v>
      </c>
      <c r="F2585">
        <v>69863</v>
      </c>
      <c r="G2585">
        <v>11198</v>
      </c>
      <c r="H2585">
        <v>709828</v>
      </c>
    </row>
    <row r="2586" spans="3:8" ht="13.5">
      <c r="C2586">
        <v>11113100298</v>
      </c>
      <c r="D2586">
        <v>30</v>
      </c>
      <c r="E2586">
        <v>45</v>
      </c>
      <c r="F2586">
        <v>49409</v>
      </c>
      <c r="G2586">
        <v>0</v>
      </c>
      <c r="H2586">
        <v>494090</v>
      </c>
    </row>
    <row r="2587" spans="3:8" ht="13.5">
      <c r="C2587">
        <v>11113100377</v>
      </c>
      <c r="D2587">
        <v>1</v>
      </c>
      <c r="E2587">
        <v>8</v>
      </c>
      <c r="F2587">
        <v>21064</v>
      </c>
      <c r="G2587">
        <v>16468</v>
      </c>
      <c r="H2587">
        <v>227108</v>
      </c>
    </row>
    <row r="2588" spans="3:8" ht="13.5">
      <c r="C2588">
        <v>11113100378</v>
      </c>
      <c r="D2588">
        <v>5</v>
      </c>
      <c r="E2588">
        <v>5</v>
      </c>
      <c r="F2588">
        <v>9966</v>
      </c>
      <c r="G2588">
        <v>0</v>
      </c>
      <c r="H2588">
        <v>99660</v>
      </c>
    </row>
    <row r="2589" spans="3:8" ht="13.5">
      <c r="C2589">
        <v>11113100457</v>
      </c>
      <c r="D2589">
        <v>1</v>
      </c>
      <c r="E2589">
        <v>23</v>
      </c>
      <c r="F2589">
        <v>59127</v>
      </c>
      <c r="G2589">
        <v>43662</v>
      </c>
      <c r="H2589">
        <v>634932</v>
      </c>
    </row>
    <row r="2590" spans="3:8" ht="13.5">
      <c r="C2590">
        <v>11113100458</v>
      </c>
      <c r="D2590">
        <v>6</v>
      </c>
      <c r="E2590">
        <v>8</v>
      </c>
      <c r="F2590">
        <v>9964</v>
      </c>
      <c r="G2590">
        <v>0</v>
      </c>
      <c r="H2590">
        <v>99640</v>
      </c>
    </row>
    <row r="2591" spans="3:8" ht="13.5">
      <c r="C2591">
        <v>11113105248</v>
      </c>
      <c r="D2591">
        <v>2</v>
      </c>
      <c r="E2591">
        <v>3</v>
      </c>
      <c r="F2591">
        <v>1819</v>
      </c>
      <c r="G2591">
        <v>0</v>
      </c>
      <c r="H2591">
        <v>18190</v>
      </c>
    </row>
    <row r="2592" spans="3:8" ht="13.5">
      <c r="C2592">
        <v>11113106158</v>
      </c>
      <c r="D2592">
        <v>2</v>
      </c>
      <c r="E2592">
        <v>2</v>
      </c>
      <c r="F2592">
        <v>1490</v>
      </c>
      <c r="G2592">
        <v>0</v>
      </c>
      <c r="H2592">
        <v>14900</v>
      </c>
    </row>
    <row r="2593" spans="3:8" ht="13.5">
      <c r="C2593">
        <v>11113107718</v>
      </c>
      <c r="D2593">
        <v>4</v>
      </c>
      <c r="E2593">
        <v>5</v>
      </c>
      <c r="F2593">
        <v>5132</v>
      </c>
      <c r="G2593">
        <v>0</v>
      </c>
      <c r="H2593">
        <v>51320</v>
      </c>
    </row>
    <row r="2594" spans="3:8" ht="13.5">
      <c r="C2594">
        <v>11113108218</v>
      </c>
      <c r="D2594">
        <v>2</v>
      </c>
      <c r="E2594">
        <v>4</v>
      </c>
      <c r="F2594">
        <v>5708</v>
      </c>
      <c r="G2594">
        <v>0</v>
      </c>
      <c r="H2594">
        <v>57080</v>
      </c>
    </row>
    <row r="2595" spans="3:8" ht="13.5">
      <c r="C2595">
        <v>11113108398</v>
      </c>
      <c r="D2595">
        <v>2</v>
      </c>
      <c r="E2595">
        <v>3</v>
      </c>
      <c r="F2595">
        <v>2411</v>
      </c>
      <c r="G2595">
        <v>0</v>
      </c>
      <c r="H2595">
        <v>24110</v>
      </c>
    </row>
    <row r="2596" spans="3:8" ht="13.5">
      <c r="C2596">
        <v>11113108627</v>
      </c>
      <c r="D2596">
        <v>1</v>
      </c>
      <c r="E2596">
        <v>18</v>
      </c>
      <c r="F2596">
        <v>74873</v>
      </c>
      <c r="G2596">
        <v>0</v>
      </c>
      <c r="H2596">
        <v>748730</v>
      </c>
    </row>
    <row r="2597" spans="3:8" ht="13.5">
      <c r="C2597">
        <v>11113108628</v>
      </c>
      <c r="D2597">
        <v>4</v>
      </c>
      <c r="E2597">
        <v>4</v>
      </c>
      <c r="F2597">
        <v>2454</v>
      </c>
      <c r="G2597">
        <v>0</v>
      </c>
      <c r="H2597">
        <v>24540</v>
      </c>
    </row>
    <row r="2598" spans="3:8" ht="13.5">
      <c r="C2598">
        <v>11113108708</v>
      </c>
      <c r="D2598">
        <v>3</v>
      </c>
      <c r="E2598">
        <v>3</v>
      </c>
      <c r="F2598">
        <v>2952</v>
      </c>
      <c r="G2598">
        <v>0</v>
      </c>
      <c r="H2598">
        <v>29520</v>
      </c>
    </row>
    <row r="2599" spans="3:8" ht="13.5">
      <c r="C2599">
        <v>11113108888</v>
      </c>
      <c r="D2599">
        <v>1</v>
      </c>
      <c r="E2599">
        <v>1</v>
      </c>
      <c r="F2599">
        <v>2604</v>
      </c>
      <c r="G2599">
        <v>0</v>
      </c>
      <c r="H2599">
        <v>26040</v>
      </c>
    </row>
    <row r="2600" spans="3:8" ht="13.5">
      <c r="C2600">
        <v>11113108967</v>
      </c>
      <c r="D2600">
        <v>1</v>
      </c>
      <c r="E2600">
        <v>2</v>
      </c>
      <c r="F2600">
        <v>33569</v>
      </c>
      <c r="G2600">
        <v>690</v>
      </c>
      <c r="H2600">
        <v>336380</v>
      </c>
    </row>
    <row r="2601" spans="3:8" ht="13.5">
      <c r="C2601">
        <v>11113109047</v>
      </c>
      <c r="D2601">
        <v>2</v>
      </c>
      <c r="E2601">
        <v>14</v>
      </c>
      <c r="F2601">
        <v>59470</v>
      </c>
      <c r="G2601">
        <v>17484</v>
      </c>
      <c r="H2601">
        <v>612184</v>
      </c>
    </row>
    <row r="2602" spans="3:8" ht="13.5">
      <c r="C2602">
        <v>11113109048</v>
      </c>
      <c r="D2602">
        <v>3</v>
      </c>
      <c r="E2602">
        <v>5</v>
      </c>
      <c r="F2602">
        <v>8490</v>
      </c>
      <c r="G2602">
        <v>0</v>
      </c>
      <c r="H2602">
        <v>84900</v>
      </c>
    </row>
    <row r="2603" spans="3:8" ht="13.5">
      <c r="C2603">
        <v>11113109127</v>
      </c>
      <c r="D2603">
        <v>1</v>
      </c>
      <c r="E2603">
        <v>31</v>
      </c>
      <c r="F2603">
        <v>106404</v>
      </c>
      <c r="G2603">
        <v>48216</v>
      </c>
      <c r="H2603">
        <v>1112256</v>
      </c>
    </row>
    <row r="2604" spans="3:8" ht="13.5">
      <c r="C2604">
        <v>11113109128</v>
      </c>
      <c r="D2604">
        <v>1</v>
      </c>
      <c r="E2604">
        <v>1</v>
      </c>
      <c r="F2604">
        <v>996</v>
      </c>
      <c r="G2604">
        <v>0</v>
      </c>
      <c r="H2604">
        <v>9960</v>
      </c>
    </row>
    <row r="2605" spans="3:8" ht="13.5">
      <c r="C2605">
        <v>11113109208</v>
      </c>
      <c r="D2605">
        <v>2</v>
      </c>
      <c r="E2605">
        <v>5</v>
      </c>
      <c r="F2605">
        <v>4602</v>
      </c>
      <c r="G2605">
        <v>0</v>
      </c>
      <c r="H2605">
        <v>46020</v>
      </c>
    </row>
    <row r="2606" spans="3:8" ht="13.5">
      <c r="C2606">
        <v>11113199997</v>
      </c>
      <c r="D2606">
        <v>15</v>
      </c>
      <c r="E2606">
        <v>154</v>
      </c>
      <c r="F2606">
        <v>615095</v>
      </c>
      <c r="G2606">
        <v>190536</v>
      </c>
      <c r="H2606">
        <v>6341486</v>
      </c>
    </row>
    <row r="2607" spans="3:8" ht="13.5">
      <c r="C2607">
        <v>11113199998</v>
      </c>
      <c r="D2607">
        <v>102</v>
      </c>
      <c r="E2607">
        <v>147</v>
      </c>
      <c r="F2607">
        <v>150546</v>
      </c>
      <c r="G2607">
        <v>0</v>
      </c>
      <c r="H2607">
        <v>1505460</v>
      </c>
    </row>
    <row r="2608" spans="3:8" ht="13.5">
      <c r="C2608">
        <v>11123100117</v>
      </c>
      <c r="D2608">
        <v>30</v>
      </c>
      <c r="E2608">
        <v>342</v>
      </c>
      <c r="F2608">
        <v>1105939</v>
      </c>
      <c r="G2608">
        <v>515154</v>
      </c>
      <c r="H2608">
        <v>11574544</v>
      </c>
    </row>
    <row r="2609" spans="3:8" ht="13.5">
      <c r="C2609">
        <v>11123100118</v>
      </c>
      <c r="D2609">
        <v>641</v>
      </c>
      <c r="E2609">
        <v>980</v>
      </c>
      <c r="F2609">
        <v>983258</v>
      </c>
      <c r="G2609">
        <v>0</v>
      </c>
      <c r="H2609">
        <v>9832580</v>
      </c>
    </row>
    <row r="2610" spans="3:8" ht="13.5">
      <c r="C2610">
        <v>11123100297</v>
      </c>
      <c r="D2610">
        <v>26</v>
      </c>
      <c r="E2610">
        <v>273</v>
      </c>
      <c r="F2610">
        <v>972790</v>
      </c>
      <c r="G2610">
        <v>314842</v>
      </c>
      <c r="H2610">
        <v>10042742</v>
      </c>
    </row>
    <row r="2611" spans="3:8" ht="13.5">
      <c r="C2611">
        <v>11123100298</v>
      </c>
      <c r="D2611">
        <v>666</v>
      </c>
      <c r="E2611">
        <v>987</v>
      </c>
      <c r="F2611">
        <v>769332</v>
      </c>
      <c r="G2611">
        <v>0</v>
      </c>
      <c r="H2611">
        <v>7693320</v>
      </c>
    </row>
    <row r="2612" spans="3:8" ht="13.5">
      <c r="C2612">
        <v>11123100377</v>
      </c>
      <c r="D2612">
        <v>10</v>
      </c>
      <c r="E2612">
        <v>67</v>
      </c>
      <c r="F2612">
        <v>236568</v>
      </c>
      <c r="G2612">
        <v>47142</v>
      </c>
      <c r="H2612">
        <v>2412822</v>
      </c>
    </row>
    <row r="2613" spans="3:8" ht="13.5">
      <c r="C2613">
        <v>11123100378</v>
      </c>
      <c r="D2613">
        <v>146</v>
      </c>
      <c r="E2613">
        <v>196</v>
      </c>
      <c r="F2613">
        <v>146204</v>
      </c>
      <c r="G2613">
        <v>0</v>
      </c>
      <c r="H2613">
        <v>1462040</v>
      </c>
    </row>
    <row r="2614" spans="3:8" ht="13.5">
      <c r="C2614">
        <v>11123100457</v>
      </c>
      <c r="D2614">
        <v>11</v>
      </c>
      <c r="E2614">
        <v>134</v>
      </c>
      <c r="F2614">
        <v>550507</v>
      </c>
      <c r="G2614">
        <v>175030</v>
      </c>
      <c r="H2614">
        <v>5680100</v>
      </c>
    </row>
    <row r="2615" spans="3:8" ht="13.5">
      <c r="C2615">
        <v>11123100458</v>
      </c>
      <c r="D2615">
        <v>147</v>
      </c>
      <c r="E2615">
        <v>239</v>
      </c>
      <c r="F2615">
        <v>159617</v>
      </c>
      <c r="G2615">
        <v>0</v>
      </c>
      <c r="H2615">
        <v>1596170</v>
      </c>
    </row>
    <row r="2616" spans="3:8" ht="13.5">
      <c r="C2616">
        <v>11123105247</v>
      </c>
      <c r="D2616">
        <v>3</v>
      </c>
      <c r="E2616">
        <v>64</v>
      </c>
      <c r="F2616">
        <v>253526</v>
      </c>
      <c r="G2616">
        <v>108188</v>
      </c>
      <c r="H2616">
        <v>2643448</v>
      </c>
    </row>
    <row r="2617" spans="3:8" ht="13.5">
      <c r="C2617">
        <v>11123105248</v>
      </c>
      <c r="D2617">
        <v>39</v>
      </c>
      <c r="E2617">
        <v>59</v>
      </c>
      <c r="F2617">
        <v>53576</v>
      </c>
      <c r="G2617">
        <v>0</v>
      </c>
      <c r="H2617">
        <v>535760</v>
      </c>
    </row>
    <row r="2618" spans="3:8" ht="13.5">
      <c r="C2618">
        <v>11123105817</v>
      </c>
      <c r="D2618">
        <v>2</v>
      </c>
      <c r="E2618">
        <v>14</v>
      </c>
      <c r="F2618">
        <v>83521</v>
      </c>
      <c r="G2618">
        <v>22004</v>
      </c>
      <c r="H2618">
        <v>857214</v>
      </c>
    </row>
    <row r="2619" spans="3:8" ht="13.5">
      <c r="C2619">
        <v>11123105818</v>
      </c>
      <c r="D2619">
        <v>15</v>
      </c>
      <c r="E2619">
        <v>20</v>
      </c>
      <c r="F2619">
        <v>10742</v>
      </c>
      <c r="G2619">
        <v>0</v>
      </c>
      <c r="H2619">
        <v>107420</v>
      </c>
    </row>
    <row r="2620" spans="3:8" ht="13.5">
      <c r="C2620">
        <v>11123106157</v>
      </c>
      <c r="D2620">
        <v>5</v>
      </c>
      <c r="E2620">
        <v>46</v>
      </c>
      <c r="F2620">
        <v>73958</v>
      </c>
      <c r="G2620">
        <v>72352</v>
      </c>
      <c r="H2620">
        <v>811932</v>
      </c>
    </row>
    <row r="2621" spans="3:8" ht="13.5">
      <c r="C2621">
        <v>11123106158</v>
      </c>
      <c r="D2621">
        <v>28</v>
      </c>
      <c r="E2621">
        <v>44</v>
      </c>
      <c r="F2621">
        <v>33093</v>
      </c>
      <c r="G2621">
        <v>0</v>
      </c>
      <c r="H2621">
        <v>330930</v>
      </c>
    </row>
    <row r="2622" spans="3:8" ht="13.5">
      <c r="C2622">
        <v>11123106807</v>
      </c>
      <c r="D2622">
        <v>1</v>
      </c>
      <c r="E2622">
        <v>13</v>
      </c>
      <c r="F2622">
        <v>50414</v>
      </c>
      <c r="G2622">
        <v>16640</v>
      </c>
      <c r="H2622">
        <v>520780</v>
      </c>
    </row>
    <row r="2623" spans="3:8" ht="13.5">
      <c r="C2623">
        <v>11123106808</v>
      </c>
      <c r="D2623">
        <v>21</v>
      </c>
      <c r="E2623">
        <v>30</v>
      </c>
      <c r="F2623">
        <v>13656</v>
      </c>
      <c r="G2623">
        <v>0</v>
      </c>
      <c r="H2623">
        <v>136560</v>
      </c>
    </row>
    <row r="2624" spans="3:8" ht="13.5">
      <c r="C2624">
        <v>11123107718</v>
      </c>
      <c r="D2624">
        <v>16</v>
      </c>
      <c r="E2624">
        <v>24</v>
      </c>
      <c r="F2624">
        <v>11822</v>
      </c>
      <c r="G2624">
        <v>0</v>
      </c>
      <c r="H2624">
        <v>118220</v>
      </c>
    </row>
    <row r="2625" spans="3:8" ht="13.5">
      <c r="C2625">
        <v>11123108217</v>
      </c>
      <c r="D2625">
        <v>1</v>
      </c>
      <c r="E2625">
        <v>2</v>
      </c>
      <c r="F2625">
        <v>7227</v>
      </c>
      <c r="G2625">
        <v>1280</v>
      </c>
      <c r="H2625">
        <v>73550</v>
      </c>
    </row>
    <row r="2626" spans="3:8" ht="13.5">
      <c r="C2626">
        <v>11123108218</v>
      </c>
      <c r="D2626">
        <v>28</v>
      </c>
      <c r="E2626">
        <v>40</v>
      </c>
      <c r="F2626">
        <v>46259</v>
      </c>
      <c r="G2626">
        <v>0</v>
      </c>
      <c r="H2626">
        <v>462590</v>
      </c>
    </row>
    <row r="2627" spans="3:8" ht="13.5">
      <c r="C2627">
        <v>11123108397</v>
      </c>
      <c r="D2627">
        <v>1</v>
      </c>
      <c r="E2627">
        <v>3</v>
      </c>
      <c r="F2627">
        <v>6970</v>
      </c>
      <c r="G2627">
        <v>5162</v>
      </c>
      <c r="H2627">
        <v>74862</v>
      </c>
    </row>
    <row r="2628" spans="3:8" ht="13.5">
      <c r="C2628">
        <v>11123108398</v>
      </c>
      <c r="D2628">
        <v>16</v>
      </c>
      <c r="E2628">
        <v>20</v>
      </c>
      <c r="F2628">
        <v>14754</v>
      </c>
      <c r="G2628">
        <v>0</v>
      </c>
      <c r="H2628">
        <v>147540</v>
      </c>
    </row>
    <row r="2629" spans="3:8" ht="13.5">
      <c r="C2629">
        <v>11123108477</v>
      </c>
      <c r="D2629">
        <v>1</v>
      </c>
      <c r="E2629">
        <v>31</v>
      </c>
      <c r="F2629">
        <v>126430</v>
      </c>
      <c r="G2629">
        <v>27630</v>
      </c>
      <c r="H2629">
        <v>1291930</v>
      </c>
    </row>
    <row r="2630" spans="3:8" ht="13.5">
      <c r="C2630">
        <v>11123108478</v>
      </c>
      <c r="D2630">
        <v>9</v>
      </c>
      <c r="E2630">
        <v>14</v>
      </c>
      <c r="F2630">
        <v>5402</v>
      </c>
      <c r="G2630">
        <v>0</v>
      </c>
      <c r="H2630">
        <v>54020</v>
      </c>
    </row>
    <row r="2631" spans="3:8" ht="13.5">
      <c r="C2631">
        <v>11123108627</v>
      </c>
      <c r="D2631">
        <v>3</v>
      </c>
      <c r="E2631">
        <v>24</v>
      </c>
      <c r="F2631">
        <v>136409</v>
      </c>
      <c r="G2631">
        <v>32428</v>
      </c>
      <c r="H2631">
        <v>1396518</v>
      </c>
    </row>
    <row r="2632" spans="3:8" ht="13.5">
      <c r="C2632">
        <v>11123108628</v>
      </c>
      <c r="D2632">
        <v>93</v>
      </c>
      <c r="E2632">
        <v>139</v>
      </c>
      <c r="F2632">
        <v>90295</v>
      </c>
      <c r="G2632">
        <v>0</v>
      </c>
      <c r="H2632">
        <v>902950</v>
      </c>
    </row>
    <row r="2633" spans="3:8" ht="13.5">
      <c r="C2633">
        <v>11123108707</v>
      </c>
      <c r="D2633">
        <v>7</v>
      </c>
      <c r="E2633">
        <v>82</v>
      </c>
      <c r="F2633">
        <v>388191</v>
      </c>
      <c r="G2633">
        <v>125550</v>
      </c>
      <c r="H2633">
        <v>4007460</v>
      </c>
    </row>
    <row r="2634" spans="3:8" ht="13.5">
      <c r="C2634">
        <v>11123108708</v>
      </c>
      <c r="D2634">
        <v>69</v>
      </c>
      <c r="E2634">
        <v>119</v>
      </c>
      <c r="F2634">
        <v>146304</v>
      </c>
      <c r="G2634">
        <v>0</v>
      </c>
      <c r="H2634">
        <v>1463040</v>
      </c>
    </row>
    <row r="2635" spans="3:8" ht="13.5">
      <c r="C2635">
        <v>11123108888</v>
      </c>
      <c r="D2635">
        <v>43</v>
      </c>
      <c r="E2635">
        <v>73</v>
      </c>
      <c r="F2635">
        <v>54381</v>
      </c>
      <c r="G2635">
        <v>0</v>
      </c>
      <c r="H2635">
        <v>543810</v>
      </c>
    </row>
    <row r="2636" spans="3:8" ht="13.5">
      <c r="C2636">
        <v>11123108967</v>
      </c>
      <c r="D2636">
        <v>3</v>
      </c>
      <c r="E2636">
        <v>15</v>
      </c>
      <c r="F2636">
        <v>307875</v>
      </c>
      <c r="G2636">
        <v>4480</v>
      </c>
      <c r="H2636">
        <v>3083230</v>
      </c>
    </row>
    <row r="2637" spans="3:8" ht="13.5">
      <c r="C2637">
        <v>11123108968</v>
      </c>
      <c r="D2637">
        <v>43</v>
      </c>
      <c r="E2637">
        <v>74</v>
      </c>
      <c r="F2637">
        <v>99771</v>
      </c>
      <c r="G2637">
        <v>0</v>
      </c>
      <c r="H2637">
        <v>997710</v>
      </c>
    </row>
    <row r="2638" spans="3:8" ht="13.5">
      <c r="C2638">
        <v>11123109047</v>
      </c>
      <c r="D2638">
        <v>5</v>
      </c>
      <c r="E2638">
        <v>73</v>
      </c>
      <c r="F2638">
        <v>200014</v>
      </c>
      <c r="G2638">
        <v>90594</v>
      </c>
      <c r="H2638">
        <v>2090734</v>
      </c>
    </row>
    <row r="2639" spans="3:8" ht="13.5">
      <c r="C2639">
        <v>11123109048</v>
      </c>
      <c r="D2639">
        <v>78</v>
      </c>
      <c r="E2639">
        <v>113</v>
      </c>
      <c r="F2639">
        <v>72173</v>
      </c>
      <c r="G2639">
        <v>0</v>
      </c>
      <c r="H2639">
        <v>721730</v>
      </c>
    </row>
    <row r="2640" spans="3:8" ht="13.5">
      <c r="C2640">
        <v>11123109127</v>
      </c>
      <c r="D2640">
        <v>2</v>
      </c>
      <c r="E2640">
        <v>17</v>
      </c>
      <c r="F2640">
        <v>114006</v>
      </c>
      <c r="G2640">
        <v>29910</v>
      </c>
      <c r="H2640">
        <v>1169970</v>
      </c>
    </row>
    <row r="2641" spans="3:8" ht="13.5">
      <c r="C2641">
        <v>11123109128</v>
      </c>
      <c r="D2641">
        <v>84</v>
      </c>
      <c r="E2641">
        <v>124</v>
      </c>
      <c r="F2641">
        <v>92104</v>
      </c>
      <c r="G2641">
        <v>0</v>
      </c>
      <c r="H2641">
        <v>921040</v>
      </c>
    </row>
    <row r="2642" spans="3:8" ht="13.5">
      <c r="C2642">
        <v>11123109207</v>
      </c>
      <c r="D2642">
        <v>3</v>
      </c>
      <c r="E2642">
        <v>33</v>
      </c>
      <c r="F2642">
        <v>111101</v>
      </c>
      <c r="G2642">
        <v>52624</v>
      </c>
      <c r="H2642">
        <v>1163634</v>
      </c>
    </row>
    <row r="2643" spans="3:8" ht="13.5">
      <c r="C2643">
        <v>11123109208</v>
      </c>
      <c r="D2643">
        <v>59</v>
      </c>
      <c r="E2643">
        <v>78</v>
      </c>
      <c r="F2643">
        <v>186513</v>
      </c>
      <c r="G2643">
        <v>0</v>
      </c>
      <c r="H2643">
        <v>1865130</v>
      </c>
    </row>
    <row r="2644" spans="3:8" ht="13.5">
      <c r="C2644">
        <v>11123199997</v>
      </c>
      <c r="D2644">
        <v>114</v>
      </c>
      <c r="E2644">
        <v>1233</v>
      </c>
      <c r="F2644">
        <v>4725446</v>
      </c>
      <c r="G2644">
        <v>1641010</v>
      </c>
      <c r="H2644">
        <v>48895470</v>
      </c>
    </row>
    <row r="2645" spans="3:8" ht="13.5">
      <c r="C2645">
        <v>11123199998</v>
      </c>
      <c r="D2645">
        <v>2241</v>
      </c>
      <c r="E2645">
        <v>3373</v>
      </c>
      <c r="F2645">
        <v>2989256</v>
      </c>
      <c r="G2645">
        <v>0</v>
      </c>
      <c r="H2645">
        <v>29892560</v>
      </c>
    </row>
    <row r="2646" spans="3:8" ht="13.5">
      <c r="C2646">
        <v>11993100117</v>
      </c>
      <c r="D2646">
        <v>56</v>
      </c>
      <c r="E2646">
        <v>605</v>
      </c>
      <c r="F2646">
        <v>2143966</v>
      </c>
      <c r="G2646">
        <v>922928</v>
      </c>
      <c r="H2646">
        <v>22362588</v>
      </c>
    </row>
    <row r="2647" spans="3:8" ht="13.5">
      <c r="C2647">
        <v>11993100118</v>
      </c>
      <c r="D2647">
        <v>9391</v>
      </c>
      <c r="E2647">
        <v>17666</v>
      </c>
      <c r="F2647">
        <v>12071145</v>
      </c>
      <c r="G2647">
        <v>0</v>
      </c>
      <c r="H2647">
        <v>120711450</v>
      </c>
    </row>
    <row r="2648" spans="3:8" ht="13.5">
      <c r="C2648">
        <v>11993100297</v>
      </c>
      <c r="D2648">
        <v>46</v>
      </c>
      <c r="E2648">
        <v>509</v>
      </c>
      <c r="F2648">
        <v>1867255</v>
      </c>
      <c r="G2648">
        <v>614090</v>
      </c>
      <c r="H2648">
        <v>19286640</v>
      </c>
    </row>
    <row r="2649" spans="3:8" ht="13.5">
      <c r="C2649">
        <v>11993100298</v>
      </c>
      <c r="D2649">
        <v>6516</v>
      </c>
      <c r="E2649">
        <v>12582</v>
      </c>
      <c r="F2649">
        <v>8559380</v>
      </c>
      <c r="G2649">
        <v>0</v>
      </c>
      <c r="H2649">
        <v>85593800</v>
      </c>
    </row>
    <row r="2650" spans="3:8" ht="13.5">
      <c r="C2650">
        <v>11993100377</v>
      </c>
      <c r="D2650">
        <v>24</v>
      </c>
      <c r="E2650">
        <v>229</v>
      </c>
      <c r="F2650">
        <v>864897</v>
      </c>
      <c r="G2650">
        <v>308154</v>
      </c>
      <c r="H2650">
        <v>8957124</v>
      </c>
    </row>
    <row r="2651" spans="3:8" ht="13.5">
      <c r="C2651">
        <v>11993100378</v>
      </c>
      <c r="D2651">
        <v>2080</v>
      </c>
      <c r="E2651">
        <v>4268</v>
      </c>
      <c r="F2651">
        <v>2892240</v>
      </c>
      <c r="G2651">
        <v>0</v>
      </c>
      <c r="H2651">
        <v>28922400</v>
      </c>
    </row>
    <row r="2652" spans="3:8" ht="13.5">
      <c r="C2652">
        <v>11993100457</v>
      </c>
      <c r="D2652">
        <v>17</v>
      </c>
      <c r="E2652">
        <v>224</v>
      </c>
      <c r="F2652">
        <v>920485</v>
      </c>
      <c r="G2652">
        <v>333276</v>
      </c>
      <c r="H2652">
        <v>9538126</v>
      </c>
    </row>
    <row r="2653" spans="3:8" ht="13.5">
      <c r="C2653">
        <v>11993100458</v>
      </c>
      <c r="D2653">
        <v>1464</v>
      </c>
      <c r="E2653">
        <v>3079</v>
      </c>
      <c r="F2653">
        <v>2093688</v>
      </c>
      <c r="G2653">
        <v>0</v>
      </c>
      <c r="H2653">
        <v>20936880</v>
      </c>
    </row>
    <row r="2654" spans="3:8" ht="13.5">
      <c r="C2654">
        <v>11993105247</v>
      </c>
      <c r="D2654">
        <v>7</v>
      </c>
      <c r="E2654">
        <v>110</v>
      </c>
      <c r="F2654">
        <v>437906</v>
      </c>
      <c r="G2654">
        <v>193214</v>
      </c>
      <c r="H2654">
        <v>4572274</v>
      </c>
    </row>
    <row r="2655" spans="3:8" ht="13.5">
      <c r="C2655">
        <v>11993105248</v>
      </c>
      <c r="D2655">
        <v>567</v>
      </c>
      <c r="E2655">
        <v>1092</v>
      </c>
      <c r="F2655">
        <v>812796</v>
      </c>
      <c r="G2655">
        <v>0</v>
      </c>
      <c r="H2655">
        <v>8127960</v>
      </c>
    </row>
    <row r="2656" spans="3:8" ht="13.5">
      <c r="C2656">
        <v>11993105817</v>
      </c>
      <c r="D2656">
        <v>2</v>
      </c>
      <c r="E2656">
        <v>14</v>
      </c>
      <c r="F2656">
        <v>83521</v>
      </c>
      <c r="G2656">
        <v>22004</v>
      </c>
      <c r="H2656">
        <v>857214</v>
      </c>
    </row>
    <row r="2657" spans="3:8" ht="13.5">
      <c r="C2657">
        <v>11993105818</v>
      </c>
      <c r="D2657">
        <v>162</v>
      </c>
      <c r="E2657">
        <v>316</v>
      </c>
      <c r="F2657">
        <v>223390</v>
      </c>
      <c r="G2657">
        <v>0</v>
      </c>
      <c r="H2657">
        <v>2233900</v>
      </c>
    </row>
    <row r="2658" spans="3:8" ht="13.5">
      <c r="C2658">
        <v>11993106157</v>
      </c>
      <c r="D2658">
        <v>6</v>
      </c>
      <c r="E2658">
        <v>61</v>
      </c>
      <c r="F2658">
        <v>106646</v>
      </c>
      <c r="G2658">
        <v>103890</v>
      </c>
      <c r="H2658">
        <v>1170350</v>
      </c>
    </row>
    <row r="2659" spans="3:8" ht="13.5">
      <c r="C2659">
        <v>11993106158</v>
      </c>
      <c r="D2659">
        <v>343</v>
      </c>
      <c r="E2659">
        <v>725</v>
      </c>
      <c r="F2659">
        <v>557308</v>
      </c>
      <c r="G2659">
        <v>0</v>
      </c>
      <c r="H2659">
        <v>5573080</v>
      </c>
    </row>
    <row r="2660" spans="3:8" ht="13.5">
      <c r="C2660">
        <v>11993106807</v>
      </c>
      <c r="D2660">
        <v>3</v>
      </c>
      <c r="E2660">
        <v>26</v>
      </c>
      <c r="F2660">
        <v>81943</v>
      </c>
      <c r="G2660">
        <v>27266</v>
      </c>
      <c r="H2660">
        <v>846696</v>
      </c>
    </row>
    <row r="2661" spans="3:8" ht="13.5">
      <c r="C2661">
        <v>11993106808</v>
      </c>
      <c r="D2661">
        <v>266</v>
      </c>
      <c r="E2661">
        <v>589</v>
      </c>
      <c r="F2661">
        <v>393979</v>
      </c>
      <c r="G2661">
        <v>0</v>
      </c>
      <c r="H2661">
        <v>3939790</v>
      </c>
    </row>
    <row r="2662" spans="3:8" ht="13.5">
      <c r="C2662">
        <v>11993107718</v>
      </c>
      <c r="D2662">
        <v>148</v>
      </c>
      <c r="E2662">
        <v>316</v>
      </c>
      <c r="F2662">
        <v>200244</v>
      </c>
      <c r="G2662">
        <v>0</v>
      </c>
      <c r="H2662">
        <v>2002440</v>
      </c>
    </row>
    <row r="2663" spans="3:8" ht="13.5">
      <c r="C2663">
        <v>11993108217</v>
      </c>
      <c r="D2663">
        <v>1</v>
      </c>
      <c r="E2663">
        <v>2</v>
      </c>
      <c r="F2663">
        <v>7227</v>
      </c>
      <c r="G2663">
        <v>1280</v>
      </c>
      <c r="H2663">
        <v>73550</v>
      </c>
    </row>
    <row r="2664" spans="3:8" ht="13.5">
      <c r="C2664">
        <v>11993108218</v>
      </c>
      <c r="D2664">
        <v>214</v>
      </c>
      <c r="E2664">
        <v>365</v>
      </c>
      <c r="F2664">
        <v>324656</v>
      </c>
      <c r="G2664">
        <v>0</v>
      </c>
      <c r="H2664">
        <v>3246560</v>
      </c>
    </row>
    <row r="2665" spans="3:8" ht="13.5">
      <c r="C2665">
        <v>11993108397</v>
      </c>
      <c r="D2665">
        <v>2</v>
      </c>
      <c r="E2665">
        <v>14</v>
      </c>
      <c r="F2665">
        <v>44927</v>
      </c>
      <c r="G2665">
        <v>20332</v>
      </c>
      <c r="H2665">
        <v>469602</v>
      </c>
    </row>
    <row r="2666" spans="3:8" ht="13.5">
      <c r="C2666">
        <v>11993108398</v>
      </c>
      <c r="D2666">
        <v>142</v>
      </c>
      <c r="E2666">
        <v>291</v>
      </c>
      <c r="F2666">
        <v>219640</v>
      </c>
      <c r="G2666">
        <v>0</v>
      </c>
      <c r="H2666">
        <v>2196400</v>
      </c>
    </row>
    <row r="2667" spans="3:8" ht="13.5">
      <c r="C2667">
        <v>11993108477</v>
      </c>
      <c r="D2667">
        <v>1</v>
      </c>
      <c r="E2667">
        <v>31</v>
      </c>
      <c r="F2667">
        <v>126430</v>
      </c>
      <c r="G2667">
        <v>27630</v>
      </c>
      <c r="H2667">
        <v>1291930</v>
      </c>
    </row>
    <row r="2668" spans="3:8" ht="13.5">
      <c r="C2668">
        <v>11993108478</v>
      </c>
      <c r="D2668">
        <v>149</v>
      </c>
      <c r="E2668">
        <v>261</v>
      </c>
      <c r="F2668">
        <v>153373</v>
      </c>
      <c r="G2668">
        <v>0</v>
      </c>
      <c r="H2668">
        <v>1533730</v>
      </c>
    </row>
    <row r="2669" spans="3:8" ht="13.5">
      <c r="C2669">
        <v>11993108627</v>
      </c>
      <c r="D2669">
        <v>6</v>
      </c>
      <c r="E2669">
        <v>65</v>
      </c>
      <c r="F2669">
        <v>359679</v>
      </c>
      <c r="G2669">
        <v>67208</v>
      </c>
      <c r="H2669">
        <v>3663998</v>
      </c>
    </row>
    <row r="2670" spans="3:8" ht="13.5">
      <c r="C2670">
        <v>11993108628</v>
      </c>
      <c r="D2670">
        <v>958</v>
      </c>
      <c r="E2670">
        <v>1866</v>
      </c>
      <c r="F2670">
        <v>1449838</v>
      </c>
      <c r="G2670">
        <v>0</v>
      </c>
      <c r="H2670">
        <v>14498380</v>
      </c>
    </row>
    <row r="2671" spans="3:8" ht="13.5">
      <c r="C2671">
        <v>11993108707</v>
      </c>
      <c r="D2671">
        <v>12</v>
      </c>
      <c r="E2671">
        <v>138</v>
      </c>
      <c r="F2671">
        <v>557851</v>
      </c>
      <c r="G2671">
        <v>223688</v>
      </c>
      <c r="H2671">
        <v>5802198</v>
      </c>
    </row>
    <row r="2672" spans="3:8" ht="13.5">
      <c r="C2672">
        <v>11993108708</v>
      </c>
      <c r="D2672">
        <v>618</v>
      </c>
      <c r="E2672">
        <v>1266</v>
      </c>
      <c r="F2672">
        <v>844684</v>
      </c>
      <c r="G2672">
        <v>0</v>
      </c>
      <c r="H2672">
        <v>8446840</v>
      </c>
    </row>
    <row r="2673" spans="3:8" ht="13.5">
      <c r="C2673">
        <v>11993108887</v>
      </c>
      <c r="D2673">
        <v>1</v>
      </c>
      <c r="E2673">
        <v>7</v>
      </c>
      <c r="F2673">
        <v>108197</v>
      </c>
      <c r="G2673">
        <v>8792</v>
      </c>
      <c r="H2673">
        <v>1090762</v>
      </c>
    </row>
    <row r="2674" spans="3:8" ht="13.5">
      <c r="C2674">
        <v>11993108888</v>
      </c>
      <c r="D2674">
        <v>541</v>
      </c>
      <c r="E2674">
        <v>1067</v>
      </c>
      <c r="F2674">
        <v>843144</v>
      </c>
      <c r="G2674">
        <v>0</v>
      </c>
      <c r="H2674">
        <v>8431440</v>
      </c>
    </row>
    <row r="2675" spans="3:8" ht="13.5">
      <c r="C2675">
        <v>11993108967</v>
      </c>
      <c r="D2675">
        <v>6</v>
      </c>
      <c r="E2675">
        <v>34</v>
      </c>
      <c r="F2675">
        <v>473578</v>
      </c>
      <c r="G2675">
        <v>25936</v>
      </c>
      <c r="H2675">
        <v>4761716</v>
      </c>
    </row>
    <row r="2676" spans="3:8" ht="13.5">
      <c r="C2676">
        <v>11993108968</v>
      </c>
      <c r="D2676">
        <v>556</v>
      </c>
      <c r="E2676">
        <v>1192</v>
      </c>
      <c r="F2676">
        <v>855788</v>
      </c>
      <c r="G2676">
        <v>0</v>
      </c>
      <c r="H2676">
        <v>8557880</v>
      </c>
    </row>
    <row r="2677" spans="3:8" ht="13.5">
      <c r="C2677">
        <v>11993109047</v>
      </c>
      <c r="D2677">
        <v>8</v>
      </c>
      <c r="E2677">
        <v>91</v>
      </c>
      <c r="F2677">
        <v>309812</v>
      </c>
      <c r="G2677">
        <v>113198</v>
      </c>
      <c r="H2677">
        <v>3211318</v>
      </c>
    </row>
    <row r="2678" spans="3:8" ht="13.5">
      <c r="C2678">
        <v>11993109048</v>
      </c>
      <c r="D2678">
        <v>700</v>
      </c>
      <c r="E2678">
        <v>1379</v>
      </c>
      <c r="F2678">
        <v>1064480</v>
      </c>
      <c r="G2678">
        <v>0</v>
      </c>
      <c r="H2678">
        <v>10644800</v>
      </c>
    </row>
    <row r="2679" spans="3:8" ht="13.5">
      <c r="C2679">
        <v>11993109127</v>
      </c>
      <c r="D2679">
        <v>5</v>
      </c>
      <c r="E2679">
        <v>70</v>
      </c>
      <c r="F2679">
        <v>295495</v>
      </c>
      <c r="G2679">
        <v>117866</v>
      </c>
      <c r="H2679">
        <v>3072816</v>
      </c>
    </row>
    <row r="2680" spans="3:8" ht="13.5">
      <c r="C2680">
        <v>11993109128</v>
      </c>
      <c r="D2680">
        <v>924</v>
      </c>
      <c r="E2680">
        <v>1812</v>
      </c>
      <c r="F2680">
        <v>1190861</v>
      </c>
      <c r="G2680">
        <v>0</v>
      </c>
      <c r="H2680">
        <v>11908610</v>
      </c>
    </row>
    <row r="2681" spans="3:8" ht="13.5">
      <c r="C2681">
        <v>11993109207</v>
      </c>
      <c r="D2681">
        <v>7</v>
      </c>
      <c r="E2681">
        <v>89</v>
      </c>
      <c r="F2681">
        <v>277169</v>
      </c>
      <c r="G2681">
        <v>152922</v>
      </c>
      <c r="H2681">
        <v>2924612</v>
      </c>
    </row>
    <row r="2682" spans="3:8" ht="13.5">
      <c r="C2682">
        <v>11993109208</v>
      </c>
      <c r="D2682">
        <v>688</v>
      </c>
      <c r="E2682">
        <v>1420</v>
      </c>
      <c r="F2682">
        <v>1106284</v>
      </c>
      <c r="G2682">
        <v>0</v>
      </c>
      <c r="H2682">
        <v>11062840</v>
      </c>
    </row>
    <row r="2683" spans="3:8" ht="13.5">
      <c r="C2683">
        <v>11993190107</v>
      </c>
      <c r="D2683">
        <v>143</v>
      </c>
      <c r="E2683">
        <v>1567</v>
      </c>
      <c r="F2683">
        <v>5796603</v>
      </c>
      <c r="G2683">
        <v>2178448</v>
      </c>
      <c r="H2683">
        <v>60144478</v>
      </c>
    </row>
    <row r="2684" spans="3:8" ht="13.5">
      <c r="C2684">
        <v>11993190108</v>
      </c>
      <c r="D2684">
        <v>19451</v>
      </c>
      <c r="E2684">
        <v>37595</v>
      </c>
      <c r="F2684">
        <v>25616453</v>
      </c>
      <c r="G2684">
        <v>0</v>
      </c>
      <c r="H2684">
        <v>256164530</v>
      </c>
    </row>
    <row r="2685" spans="3:8" ht="13.5">
      <c r="C2685">
        <v>11993190117</v>
      </c>
      <c r="D2685">
        <v>7</v>
      </c>
      <c r="E2685">
        <v>110</v>
      </c>
      <c r="F2685">
        <v>437906</v>
      </c>
      <c r="G2685">
        <v>193214</v>
      </c>
      <c r="H2685">
        <v>4572274</v>
      </c>
    </row>
    <row r="2686" spans="3:8" ht="13.5">
      <c r="C2686">
        <v>11993190118</v>
      </c>
      <c r="D2686">
        <v>567</v>
      </c>
      <c r="E2686">
        <v>1092</v>
      </c>
      <c r="F2686">
        <v>812796</v>
      </c>
      <c r="G2686">
        <v>0</v>
      </c>
      <c r="H2686">
        <v>8127960</v>
      </c>
    </row>
    <row r="2687" spans="3:8" ht="13.5">
      <c r="C2687">
        <v>11993190127</v>
      </c>
      <c r="D2687">
        <v>13</v>
      </c>
      <c r="E2687">
        <v>145</v>
      </c>
      <c r="F2687">
        <v>485662</v>
      </c>
      <c r="G2687">
        <v>243760</v>
      </c>
      <c r="H2687">
        <v>5100380</v>
      </c>
    </row>
    <row r="2688" spans="3:8" ht="13.5">
      <c r="C2688">
        <v>11993190128</v>
      </c>
      <c r="D2688">
        <v>1429</v>
      </c>
      <c r="E2688">
        <v>2853</v>
      </c>
      <c r="F2688">
        <v>1971559</v>
      </c>
      <c r="G2688">
        <v>0</v>
      </c>
      <c r="H2688">
        <v>19715590</v>
      </c>
    </row>
    <row r="2689" spans="3:8" ht="13.5">
      <c r="C2689">
        <v>11993190137</v>
      </c>
      <c r="D2689">
        <v>28</v>
      </c>
      <c r="E2689">
        <v>318</v>
      </c>
      <c r="F2689">
        <v>1276642</v>
      </c>
      <c r="G2689">
        <v>471084</v>
      </c>
      <c r="H2689">
        <v>13237504</v>
      </c>
    </row>
    <row r="2690" spans="3:8" ht="13.5">
      <c r="C2690">
        <v>11993190138</v>
      </c>
      <c r="D2690">
        <v>2530</v>
      </c>
      <c r="E2690">
        <v>5141</v>
      </c>
      <c r="F2690">
        <v>3794785</v>
      </c>
      <c r="G2690">
        <v>0</v>
      </c>
      <c r="H2690">
        <v>37947850</v>
      </c>
    </row>
    <row r="2691" spans="3:8" ht="13.5">
      <c r="C2691">
        <v>11993190147</v>
      </c>
      <c r="D2691">
        <v>15</v>
      </c>
      <c r="E2691">
        <v>132</v>
      </c>
      <c r="F2691">
        <v>891587</v>
      </c>
      <c r="G2691">
        <v>147926</v>
      </c>
      <c r="H2691">
        <v>9063796</v>
      </c>
    </row>
    <row r="2692" spans="3:8" ht="13.5">
      <c r="C2692">
        <v>11993190148</v>
      </c>
      <c r="D2692">
        <v>1945</v>
      </c>
      <c r="E2692">
        <v>3954</v>
      </c>
      <c r="F2692">
        <v>2963656</v>
      </c>
      <c r="G2692">
        <v>0</v>
      </c>
      <c r="H2692">
        <v>29636560</v>
      </c>
    </row>
    <row r="2693" spans="3:8" ht="13.5">
      <c r="C2693">
        <v>11993190157</v>
      </c>
      <c r="D2693">
        <v>4</v>
      </c>
      <c r="E2693">
        <v>47</v>
      </c>
      <c r="F2693">
        <v>178584</v>
      </c>
      <c r="G2693">
        <v>49242</v>
      </c>
      <c r="H2693">
        <v>1835082</v>
      </c>
    </row>
    <row r="2694" spans="3:8" ht="13.5">
      <c r="C2694">
        <v>11993190158</v>
      </c>
      <c r="D2694">
        <v>505</v>
      </c>
      <c r="E2694">
        <v>917</v>
      </c>
      <c r="F2694">
        <v>697669</v>
      </c>
      <c r="G2694">
        <v>0</v>
      </c>
      <c r="H2694">
        <v>6976690</v>
      </c>
    </row>
    <row r="2695" spans="3:8" ht="13.5">
      <c r="C2695">
        <v>11993199997</v>
      </c>
      <c r="D2695">
        <v>210</v>
      </c>
      <c r="E2695">
        <v>2319</v>
      </c>
      <c r="F2695">
        <v>9066984</v>
      </c>
      <c r="G2695">
        <v>3283674</v>
      </c>
      <c r="H2695">
        <v>93953514</v>
      </c>
    </row>
    <row r="2696" spans="3:8" ht="13.5">
      <c r="C2696">
        <v>11993199998</v>
      </c>
      <c r="D2696">
        <v>26427</v>
      </c>
      <c r="E2696">
        <v>51552</v>
      </c>
      <c r="F2696">
        <v>35856918</v>
      </c>
      <c r="G2696">
        <v>0</v>
      </c>
      <c r="H2696">
        <v>358569180</v>
      </c>
    </row>
    <row r="2697" spans="3:8" ht="13.5">
      <c r="C2697">
        <v>12013100117</v>
      </c>
      <c r="D2697">
        <v>1</v>
      </c>
      <c r="E2697">
        <v>10</v>
      </c>
      <c r="F2697">
        <v>33124</v>
      </c>
      <c r="G2697">
        <v>17780</v>
      </c>
      <c r="H2697">
        <v>349020</v>
      </c>
    </row>
    <row r="2698" spans="3:8" ht="13.5">
      <c r="C2698">
        <v>12013100118</v>
      </c>
      <c r="D2698">
        <v>81</v>
      </c>
      <c r="E2698">
        <v>169</v>
      </c>
      <c r="F2698">
        <v>74257</v>
      </c>
      <c r="G2698">
        <v>0</v>
      </c>
      <c r="H2698">
        <v>742570</v>
      </c>
    </row>
    <row r="2699" spans="3:8" ht="13.5">
      <c r="C2699">
        <v>12013100297</v>
      </c>
      <c r="D2699">
        <v>1</v>
      </c>
      <c r="E2699">
        <v>4</v>
      </c>
      <c r="F2699">
        <v>23805</v>
      </c>
      <c r="G2699">
        <v>7160</v>
      </c>
      <c r="H2699">
        <v>245210</v>
      </c>
    </row>
    <row r="2700" spans="3:8" ht="13.5">
      <c r="C2700">
        <v>12013100298</v>
      </c>
      <c r="D2700">
        <v>82</v>
      </c>
      <c r="E2700">
        <v>148</v>
      </c>
      <c r="F2700">
        <v>63728</v>
      </c>
      <c r="G2700">
        <v>0</v>
      </c>
      <c r="H2700">
        <v>637280</v>
      </c>
    </row>
    <row r="2701" spans="3:8" ht="13.5">
      <c r="C2701">
        <v>12013100378</v>
      </c>
      <c r="D2701">
        <v>32</v>
      </c>
      <c r="E2701">
        <v>56</v>
      </c>
      <c r="F2701">
        <v>22509</v>
      </c>
      <c r="G2701">
        <v>0</v>
      </c>
      <c r="H2701">
        <v>225090</v>
      </c>
    </row>
    <row r="2702" spans="3:8" ht="13.5">
      <c r="C2702">
        <v>12013100458</v>
      </c>
      <c r="D2702">
        <v>15</v>
      </c>
      <c r="E2702">
        <v>21</v>
      </c>
      <c r="F2702">
        <v>7539</v>
      </c>
      <c r="G2702">
        <v>0</v>
      </c>
      <c r="H2702">
        <v>75390</v>
      </c>
    </row>
    <row r="2703" spans="3:8" ht="13.5">
      <c r="C2703">
        <v>12013105247</v>
      </c>
      <c r="D2703">
        <v>1</v>
      </c>
      <c r="E2703">
        <v>8</v>
      </c>
      <c r="F2703">
        <v>18278</v>
      </c>
      <c r="G2703">
        <v>10374</v>
      </c>
      <c r="H2703">
        <v>193154</v>
      </c>
    </row>
    <row r="2704" spans="3:8" ht="13.5">
      <c r="C2704">
        <v>12013105248</v>
      </c>
      <c r="D2704">
        <v>8</v>
      </c>
      <c r="E2704">
        <v>19</v>
      </c>
      <c r="F2704">
        <v>6097</v>
      </c>
      <c r="G2704">
        <v>0</v>
      </c>
      <c r="H2704">
        <v>60970</v>
      </c>
    </row>
    <row r="2705" spans="3:8" ht="13.5">
      <c r="C2705">
        <v>12013106158</v>
      </c>
      <c r="D2705">
        <v>4</v>
      </c>
      <c r="E2705">
        <v>6</v>
      </c>
      <c r="F2705">
        <v>2738</v>
      </c>
      <c r="G2705">
        <v>0</v>
      </c>
      <c r="H2705">
        <v>27380</v>
      </c>
    </row>
    <row r="2706" spans="3:8" ht="13.5">
      <c r="C2706">
        <v>12013106808</v>
      </c>
      <c r="D2706">
        <v>4</v>
      </c>
      <c r="E2706">
        <v>4</v>
      </c>
      <c r="F2706">
        <v>1349</v>
      </c>
      <c r="G2706">
        <v>0</v>
      </c>
      <c r="H2706">
        <v>13490</v>
      </c>
    </row>
    <row r="2707" spans="3:8" ht="13.5">
      <c r="C2707">
        <v>12013107718</v>
      </c>
      <c r="D2707">
        <v>4</v>
      </c>
      <c r="E2707">
        <v>10</v>
      </c>
      <c r="F2707">
        <v>2562</v>
      </c>
      <c r="G2707">
        <v>0</v>
      </c>
      <c r="H2707">
        <v>25620</v>
      </c>
    </row>
    <row r="2708" spans="3:8" ht="13.5">
      <c r="C2708">
        <v>12013108218</v>
      </c>
      <c r="D2708">
        <v>1</v>
      </c>
      <c r="E2708">
        <v>1</v>
      </c>
      <c r="F2708">
        <v>413</v>
      </c>
      <c r="G2708">
        <v>0</v>
      </c>
      <c r="H2708">
        <v>4130</v>
      </c>
    </row>
    <row r="2709" spans="3:8" ht="13.5">
      <c r="C2709">
        <v>12013108398</v>
      </c>
      <c r="D2709">
        <v>2</v>
      </c>
      <c r="E2709">
        <v>5</v>
      </c>
      <c r="F2709">
        <v>3960</v>
      </c>
      <c r="G2709">
        <v>0</v>
      </c>
      <c r="H2709">
        <v>39600</v>
      </c>
    </row>
    <row r="2710" spans="3:8" ht="13.5">
      <c r="C2710">
        <v>12013108627</v>
      </c>
      <c r="D2710">
        <v>1</v>
      </c>
      <c r="E2710">
        <v>2</v>
      </c>
      <c r="F2710">
        <v>4374</v>
      </c>
      <c r="G2710">
        <v>3680</v>
      </c>
      <c r="H2710">
        <v>47420</v>
      </c>
    </row>
    <row r="2711" spans="3:8" ht="13.5">
      <c r="C2711">
        <v>12013108628</v>
      </c>
      <c r="D2711">
        <v>10</v>
      </c>
      <c r="E2711">
        <v>20</v>
      </c>
      <c r="F2711">
        <v>4759</v>
      </c>
      <c r="G2711">
        <v>0</v>
      </c>
      <c r="H2711">
        <v>47590</v>
      </c>
    </row>
    <row r="2712" spans="3:8" ht="13.5">
      <c r="C2712">
        <v>12013108708</v>
      </c>
      <c r="D2712">
        <v>4</v>
      </c>
      <c r="E2712">
        <v>6</v>
      </c>
      <c r="F2712">
        <v>1442</v>
      </c>
      <c r="G2712">
        <v>0</v>
      </c>
      <c r="H2712">
        <v>14420</v>
      </c>
    </row>
    <row r="2713" spans="3:8" ht="13.5">
      <c r="C2713">
        <v>12013108887</v>
      </c>
      <c r="D2713">
        <v>1</v>
      </c>
      <c r="E2713">
        <v>15</v>
      </c>
      <c r="F2713">
        <v>23934</v>
      </c>
      <c r="G2713">
        <v>28270</v>
      </c>
      <c r="H2713">
        <v>267610</v>
      </c>
    </row>
    <row r="2714" spans="3:8" ht="13.5">
      <c r="C2714">
        <v>12013108888</v>
      </c>
      <c r="D2714">
        <v>4</v>
      </c>
      <c r="E2714">
        <v>7</v>
      </c>
      <c r="F2714">
        <v>5940</v>
      </c>
      <c r="G2714">
        <v>0</v>
      </c>
      <c r="H2714">
        <v>59400</v>
      </c>
    </row>
    <row r="2715" spans="3:8" ht="13.5">
      <c r="C2715">
        <v>12013108968</v>
      </c>
      <c r="D2715">
        <v>2</v>
      </c>
      <c r="E2715">
        <v>4</v>
      </c>
      <c r="F2715">
        <v>4876</v>
      </c>
      <c r="G2715">
        <v>0</v>
      </c>
      <c r="H2715">
        <v>48760</v>
      </c>
    </row>
    <row r="2716" spans="3:8" ht="13.5">
      <c r="C2716">
        <v>12013109047</v>
      </c>
      <c r="D2716">
        <v>1</v>
      </c>
      <c r="E2716">
        <v>1</v>
      </c>
      <c r="F2716">
        <v>3033</v>
      </c>
      <c r="G2716">
        <v>1330</v>
      </c>
      <c r="H2716">
        <v>31660</v>
      </c>
    </row>
    <row r="2717" spans="3:8" ht="13.5">
      <c r="C2717">
        <v>12013109048</v>
      </c>
      <c r="D2717">
        <v>13</v>
      </c>
      <c r="E2717">
        <v>24</v>
      </c>
      <c r="F2717">
        <v>10829</v>
      </c>
      <c r="G2717">
        <v>0</v>
      </c>
      <c r="H2717">
        <v>108290</v>
      </c>
    </row>
    <row r="2718" spans="3:8" ht="13.5">
      <c r="C2718">
        <v>12013109127</v>
      </c>
      <c r="D2718">
        <v>1</v>
      </c>
      <c r="E2718">
        <v>5</v>
      </c>
      <c r="F2718">
        <v>6712</v>
      </c>
      <c r="G2718">
        <v>0</v>
      </c>
      <c r="H2718">
        <v>67120</v>
      </c>
    </row>
    <row r="2719" spans="3:8" ht="13.5">
      <c r="C2719">
        <v>12013109128</v>
      </c>
      <c r="D2719">
        <v>6</v>
      </c>
      <c r="E2719">
        <v>7</v>
      </c>
      <c r="F2719">
        <v>2409</v>
      </c>
      <c r="G2719">
        <v>0</v>
      </c>
      <c r="H2719">
        <v>24090</v>
      </c>
    </row>
    <row r="2720" spans="3:8" ht="13.5">
      <c r="C2720">
        <v>12013109208</v>
      </c>
      <c r="D2720">
        <v>8</v>
      </c>
      <c r="E2720">
        <v>12</v>
      </c>
      <c r="F2720">
        <v>6107</v>
      </c>
      <c r="G2720">
        <v>0</v>
      </c>
      <c r="H2720">
        <v>61070</v>
      </c>
    </row>
    <row r="2721" spans="3:8" ht="13.5">
      <c r="C2721">
        <v>12013199997</v>
      </c>
      <c r="D2721">
        <v>7</v>
      </c>
      <c r="E2721">
        <v>45</v>
      </c>
      <c r="F2721">
        <v>113260</v>
      </c>
      <c r="G2721">
        <v>68594</v>
      </c>
      <c r="H2721">
        <v>1201194</v>
      </c>
    </row>
    <row r="2722" spans="3:8" ht="13.5">
      <c r="C2722">
        <v>12013199998</v>
      </c>
      <c r="D2722">
        <v>280</v>
      </c>
      <c r="E2722">
        <v>519</v>
      </c>
      <c r="F2722">
        <v>221514</v>
      </c>
      <c r="G2722">
        <v>0</v>
      </c>
      <c r="H2722">
        <v>2215140</v>
      </c>
    </row>
    <row r="2723" spans="3:8" ht="13.5">
      <c r="C2723">
        <v>12023100118</v>
      </c>
      <c r="D2723">
        <v>879</v>
      </c>
      <c r="E2723">
        <v>1207</v>
      </c>
      <c r="F2723">
        <v>443963</v>
      </c>
      <c r="G2723">
        <v>0</v>
      </c>
      <c r="H2723">
        <v>4439630</v>
      </c>
    </row>
    <row r="2724" spans="3:8" ht="13.5">
      <c r="C2724">
        <v>12023100297</v>
      </c>
      <c r="D2724">
        <v>1</v>
      </c>
      <c r="E2724">
        <v>2</v>
      </c>
      <c r="F2724">
        <v>7194</v>
      </c>
      <c r="G2724">
        <v>3300</v>
      </c>
      <c r="H2724">
        <v>75240</v>
      </c>
    </row>
    <row r="2725" spans="3:8" ht="13.5">
      <c r="C2725">
        <v>12023100298</v>
      </c>
      <c r="D2725">
        <v>843</v>
      </c>
      <c r="E2725">
        <v>1019</v>
      </c>
      <c r="F2725">
        <v>426466</v>
      </c>
      <c r="G2725">
        <v>0</v>
      </c>
      <c r="H2725">
        <v>4264660</v>
      </c>
    </row>
    <row r="2726" spans="3:8" ht="13.5">
      <c r="C2726">
        <v>12023100378</v>
      </c>
      <c r="D2726">
        <v>300</v>
      </c>
      <c r="E2726">
        <v>401</v>
      </c>
      <c r="F2726">
        <v>138225</v>
      </c>
      <c r="G2726">
        <v>0</v>
      </c>
      <c r="H2726">
        <v>1382250</v>
      </c>
    </row>
    <row r="2727" spans="3:8" ht="13.5">
      <c r="C2727">
        <v>12023100458</v>
      </c>
      <c r="D2727">
        <v>261</v>
      </c>
      <c r="E2727">
        <v>331</v>
      </c>
      <c r="F2727">
        <v>116573</v>
      </c>
      <c r="G2727">
        <v>0</v>
      </c>
      <c r="H2727">
        <v>1165730</v>
      </c>
    </row>
    <row r="2728" spans="3:8" ht="13.5">
      <c r="C2728">
        <v>12023105248</v>
      </c>
      <c r="D2728">
        <v>52</v>
      </c>
      <c r="E2728">
        <v>82</v>
      </c>
      <c r="F2728">
        <v>31902</v>
      </c>
      <c r="G2728">
        <v>0</v>
      </c>
      <c r="H2728">
        <v>319020</v>
      </c>
    </row>
    <row r="2729" spans="3:8" ht="13.5">
      <c r="C2729">
        <v>12023105818</v>
      </c>
      <c r="D2729">
        <v>11</v>
      </c>
      <c r="E2729">
        <v>12</v>
      </c>
      <c r="F2729">
        <v>3793</v>
      </c>
      <c r="G2729">
        <v>0</v>
      </c>
      <c r="H2729">
        <v>37930</v>
      </c>
    </row>
    <row r="2730" spans="3:8" ht="13.5">
      <c r="C2730">
        <v>12023106158</v>
      </c>
      <c r="D2730">
        <v>25</v>
      </c>
      <c r="E2730">
        <v>30</v>
      </c>
      <c r="F2730">
        <v>8646</v>
      </c>
      <c r="G2730">
        <v>0</v>
      </c>
      <c r="H2730">
        <v>86460</v>
      </c>
    </row>
    <row r="2731" spans="3:8" ht="13.5">
      <c r="C2731">
        <v>12023106808</v>
      </c>
      <c r="D2731">
        <v>31</v>
      </c>
      <c r="E2731">
        <v>49</v>
      </c>
      <c r="F2731">
        <v>17450</v>
      </c>
      <c r="G2731">
        <v>0</v>
      </c>
      <c r="H2731">
        <v>174500</v>
      </c>
    </row>
    <row r="2732" spans="3:8" ht="13.5">
      <c r="C2732">
        <v>12023107718</v>
      </c>
      <c r="D2732">
        <v>16</v>
      </c>
      <c r="E2732">
        <v>17</v>
      </c>
      <c r="F2732">
        <v>7579</v>
      </c>
      <c r="G2732">
        <v>0</v>
      </c>
      <c r="H2732">
        <v>75790</v>
      </c>
    </row>
    <row r="2733" spans="3:8" ht="13.5">
      <c r="C2733">
        <v>12023108218</v>
      </c>
      <c r="D2733">
        <v>18</v>
      </c>
      <c r="E2733">
        <v>20</v>
      </c>
      <c r="F2733">
        <v>7472</v>
      </c>
      <c r="G2733">
        <v>0</v>
      </c>
      <c r="H2733">
        <v>74720</v>
      </c>
    </row>
    <row r="2734" spans="3:8" ht="13.5">
      <c r="C2734">
        <v>12023108398</v>
      </c>
      <c r="D2734">
        <v>13</v>
      </c>
      <c r="E2734">
        <v>17</v>
      </c>
      <c r="F2734">
        <v>5236</v>
      </c>
      <c r="G2734">
        <v>0</v>
      </c>
      <c r="H2734">
        <v>52360</v>
      </c>
    </row>
    <row r="2735" spans="3:8" ht="13.5">
      <c r="C2735">
        <v>12023108478</v>
      </c>
      <c r="D2735">
        <v>13</v>
      </c>
      <c r="E2735">
        <v>16</v>
      </c>
      <c r="F2735">
        <v>6670</v>
      </c>
      <c r="G2735">
        <v>0</v>
      </c>
      <c r="H2735">
        <v>66700</v>
      </c>
    </row>
    <row r="2736" spans="3:8" ht="13.5">
      <c r="C2736">
        <v>12023108628</v>
      </c>
      <c r="D2736">
        <v>105</v>
      </c>
      <c r="E2736">
        <v>157</v>
      </c>
      <c r="F2736">
        <v>54934</v>
      </c>
      <c r="G2736">
        <v>0</v>
      </c>
      <c r="H2736">
        <v>549340</v>
      </c>
    </row>
    <row r="2737" spans="3:8" ht="13.5">
      <c r="C2737">
        <v>12023108708</v>
      </c>
      <c r="D2737">
        <v>75</v>
      </c>
      <c r="E2737">
        <v>97</v>
      </c>
      <c r="F2737">
        <v>35700</v>
      </c>
      <c r="G2737">
        <v>0</v>
      </c>
      <c r="H2737">
        <v>357000</v>
      </c>
    </row>
    <row r="2738" spans="3:8" ht="13.5">
      <c r="C2738">
        <v>12023108888</v>
      </c>
      <c r="D2738">
        <v>62</v>
      </c>
      <c r="E2738">
        <v>77</v>
      </c>
      <c r="F2738">
        <v>24739</v>
      </c>
      <c r="G2738">
        <v>0</v>
      </c>
      <c r="H2738">
        <v>247390</v>
      </c>
    </row>
    <row r="2739" spans="3:8" ht="13.5">
      <c r="C2739">
        <v>12023108968</v>
      </c>
      <c r="D2739">
        <v>48</v>
      </c>
      <c r="E2739">
        <v>55</v>
      </c>
      <c r="F2739">
        <v>18822</v>
      </c>
      <c r="G2739">
        <v>0</v>
      </c>
      <c r="H2739">
        <v>188220</v>
      </c>
    </row>
    <row r="2740" spans="3:8" ht="13.5">
      <c r="C2740">
        <v>12023109048</v>
      </c>
      <c r="D2740">
        <v>124</v>
      </c>
      <c r="E2740">
        <v>152</v>
      </c>
      <c r="F2740">
        <v>60461</v>
      </c>
      <c r="G2740">
        <v>0</v>
      </c>
      <c r="H2740">
        <v>604610</v>
      </c>
    </row>
    <row r="2741" spans="3:8" ht="13.5">
      <c r="C2741">
        <v>12023109128</v>
      </c>
      <c r="D2741">
        <v>82</v>
      </c>
      <c r="E2741">
        <v>106</v>
      </c>
      <c r="F2741">
        <v>40239</v>
      </c>
      <c r="G2741">
        <v>0</v>
      </c>
      <c r="H2741">
        <v>402390</v>
      </c>
    </row>
    <row r="2742" spans="3:8" ht="13.5">
      <c r="C2742">
        <v>12023109207</v>
      </c>
      <c r="D2742">
        <v>1</v>
      </c>
      <c r="E2742">
        <v>13</v>
      </c>
      <c r="F2742">
        <v>27425</v>
      </c>
      <c r="G2742">
        <v>24320</v>
      </c>
      <c r="H2742">
        <v>298570</v>
      </c>
    </row>
    <row r="2743" spans="3:8" ht="13.5">
      <c r="C2743">
        <v>12023109208</v>
      </c>
      <c r="D2743">
        <v>86</v>
      </c>
      <c r="E2743">
        <v>114</v>
      </c>
      <c r="F2743">
        <v>38949</v>
      </c>
      <c r="G2743">
        <v>0</v>
      </c>
      <c r="H2743">
        <v>389490</v>
      </c>
    </row>
    <row r="2744" spans="3:8" ht="13.5">
      <c r="C2744">
        <v>12023199997</v>
      </c>
      <c r="D2744">
        <v>2</v>
      </c>
      <c r="E2744">
        <v>15</v>
      </c>
      <c r="F2744">
        <v>34619</v>
      </c>
      <c r="G2744">
        <v>27620</v>
      </c>
      <c r="H2744">
        <v>373810</v>
      </c>
    </row>
    <row r="2745" spans="3:8" ht="13.5">
      <c r="C2745">
        <v>12023199998</v>
      </c>
      <c r="D2745">
        <v>3044</v>
      </c>
      <c r="E2745">
        <v>3959</v>
      </c>
      <c r="F2745">
        <v>1487819</v>
      </c>
      <c r="G2745">
        <v>0</v>
      </c>
      <c r="H2745">
        <v>14878190</v>
      </c>
    </row>
    <row r="2746" spans="3:8" ht="13.5">
      <c r="C2746">
        <v>12033100117</v>
      </c>
      <c r="D2746">
        <v>2</v>
      </c>
      <c r="E2746">
        <v>62</v>
      </c>
      <c r="F2746">
        <v>182539</v>
      </c>
      <c r="G2746">
        <v>70838</v>
      </c>
      <c r="H2746">
        <v>1896228</v>
      </c>
    </row>
    <row r="2747" spans="3:8" ht="13.5">
      <c r="C2747">
        <v>12033100118</v>
      </c>
      <c r="D2747">
        <v>648</v>
      </c>
      <c r="E2747">
        <v>983</v>
      </c>
      <c r="F2747">
        <v>800562</v>
      </c>
      <c r="G2747">
        <v>0</v>
      </c>
      <c r="H2747">
        <v>8005620</v>
      </c>
    </row>
    <row r="2748" spans="3:8" ht="13.5">
      <c r="C2748">
        <v>12033100297</v>
      </c>
      <c r="D2748">
        <v>3</v>
      </c>
      <c r="E2748">
        <v>39</v>
      </c>
      <c r="F2748">
        <v>127947</v>
      </c>
      <c r="G2748">
        <v>67720</v>
      </c>
      <c r="H2748">
        <v>1347190</v>
      </c>
    </row>
    <row r="2749" spans="3:8" ht="13.5">
      <c r="C2749">
        <v>12033100298</v>
      </c>
      <c r="D2749">
        <v>550</v>
      </c>
      <c r="E2749">
        <v>757</v>
      </c>
      <c r="F2749">
        <v>330421</v>
      </c>
      <c r="G2749">
        <v>0</v>
      </c>
      <c r="H2749">
        <v>3304210</v>
      </c>
    </row>
    <row r="2750" spans="3:8" ht="13.5">
      <c r="C2750">
        <v>12033100377</v>
      </c>
      <c r="D2750">
        <v>1</v>
      </c>
      <c r="E2750">
        <v>31</v>
      </c>
      <c r="F2750">
        <v>60146</v>
      </c>
      <c r="G2750">
        <v>66588</v>
      </c>
      <c r="H2750">
        <v>668048</v>
      </c>
    </row>
    <row r="2751" spans="3:8" ht="13.5">
      <c r="C2751">
        <v>12033100378</v>
      </c>
      <c r="D2751">
        <v>169</v>
      </c>
      <c r="E2751">
        <v>271</v>
      </c>
      <c r="F2751">
        <v>94187</v>
      </c>
      <c r="G2751">
        <v>0</v>
      </c>
      <c r="H2751">
        <v>941870</v>
      </c>
    </row>
    <row r="2752" spans="3:8" ht="13.5">
      <c r="C2752">
        <v>12033100458</v>
      </c>
      <c r="D2752">
        <v>123</v>
      </c>
      <c r="E2752">
        <v>159</v>
      </c>
      <c r="F2752">
        <v>64821</v>
      </c>
      <c r="G2752">
        <v>0</v>
      </c>
      <c r="H2752">
        <v>648210</v>
      </c>
    </row>
    <row r="2753" spans="3:8" ht="13.5">
      <c r="C2753">
        <v>12033105247</v>
      </c>
      <c r="D2753">
        <v>2</v>
      </c>
      <c r="E2753">
        <v>61</v>
      </c>
      <c r="F2753">
        <v>151354</v>
      </c>
      <c r="G2753">
        <v>117120</v>
      </c>
      <c r="H2753">
        <v>1630660</v>
      </c>
    </row>
    <row r="2754" spans="3:8" ht="13.5">
      <c r="C2754">
        <v>12033105248</v>
      </c>
      <c r="D2754">
        <v>33</v>
      </c>
      <c r="E2754">
        <v>43</v>
      </c>
      <c r="F2754">
        <v>14317</v>
      </c>
      <c r="G2754">
        <v>0</v>
      </c>
      <c r="H2754">
        <v>143170</v>
      </c>
    </row>
    <row r="2755" spans="3:8" ht="13.5">
      <c r="C2755">
        <v>12033105818</v>
      </c>
      <c r="D2755">
        <v>7</v>
      </c>
      <c r="E2755">
        <v>8</v>
      </c>
      <c r="F2755">
        <v>2772</v>
      </c>
      <c r="G2755">
        <v>0</v>
      </c>
      <c r="H2755">
        <v>27720</v>
      </c>
    </row>
    <row r="2756" spans="3:8" ht="13.5">
      <c r="C2756">
        <v>12033106158</v>
      </c>
      <c r="D2756">
        <v>26</v>
      </c>
      <c r="E2756">
        <v>29</v>
      </c>
      <c r="F2756">
        <v>14462</v>
      </c>
      <c r="G2756">
        <v>0</v>
      </c>
      <c r="H2756">
        <v>144620</v>
      </c>
    </row>
    <row r="2757" spans="3:8" ht="13.5">
      <c r="C2757">
        <v>12033106807</v>
      </c>
      <c r="D2757">
        <v>2</v>
      </c>
      <c r="E2757">
        <v>32</v>
      </c>
      <c r="F2757">
        <v>75084</v>
      </c>
      <c r="G2757">
        <v>64980</v>
      </c>
      <c r="H2757">
        <v>815820</v>
      </c>
    </row>
    <row r="2758" spans="3:8" ht="13.5">
      <c r="C2758">
        <v>12033106808</v>
      </c>
      <c r="D2758">
        <v>27</v>
      </c>
      <c r="E2758">
        <v>33</v>
      </c>
      <c r="F2758">
        <v>9415</v>
      </c>
      <c r="G2758">
        <v>0</v>
      </c>
      <c r="H2758">
        <v>94150</v>
      </c>
    </row>
    <row r="2759" spans="3:8" ht="13.5">
      <c r="C2759">
        <v>12033107718</v>
      </c>
      <c r="D2759">
        <v>8</v>
      </c>
      <c r="E2759">
        <v>10</v>
      </c>
      <c r="F2759">
        <v>2536</v>
      </c>
      <c r="G2759">
        <v>0</v>
      </c>
      <c r="H2759">
        <v>25360</v>
      </c>
    </row>
    <row r="2760" spans="3:8" ht="13.5">
      <c r="C2760">
        <v>12033108218</v>
      </c>
      <c r="D2760">
        <v>9</v>
      </c>
      <c r="E2760">
        <v>11</v>
      </c>
      <c r="F2760">
        <v>6193</v>
      </c>
      <c r="G2760">
        <v>0</v>
      </c>
      <c r="H2760">
        <v>61930</v>
      </c>
    </row>
    <row r="2761" spans="3:8" ht="13.5">
      <c r="C2761">
        <v>12033108398</v>
      </c>
      <c r="D2761">
        <v>8</v>
      </c>
      <c r="E2761">
        <v>12</v>
      </c>
      <c r="F2761">
        <v>7131</v>
      </c>
      <c r="G2761">
        <v>0</v>
      </c>
      <c r="H2761">
        <v>71310</v>
      </c>
    </row>
    <row r="2762" spans="3:8" ht="13.5">
      <c r="C2762">
        <v>12033108478</v>
      </c>
      <c r="D2762">
        <v>7</v>
      </c>
      <c r="E2762">
        <v>7</v>
      </c>
      <c r="F2762">
        <v>2769</v>
      </c>
      <c r="G2762">
        <v>0</v>
      </c>
      <c r="H2762">
        <v>27690</v>
      </c>
    </row>
    <row r="2763" spans="3:8" ht="13.5">
      <c r="C2763">
        <v>12033108628</v>
      </c>
      <c r="D2763">
        <v>41</v>
      </c>
      <c r="E2763">
        <v>47</v>
      </c>
      <c r="F2763">
        <v>18813</v>
      </c>
      <c r="G2763">
        <v>0</v>
      </c>
      <c r="H2763">
        <v>188130</v>
      </c>
    </row>
    <row r="2764" spans="3:8" ht="13.5">
      <c r="C2764">
        <v>12033108708</v>
      </c>
      <c r="D2764">
        <v>53</v>
      </c>
      <c r="E2764">
        <v>69</v>
      </c>
      <c r="F2764">
        <v>24526</v>
      </c>
      <c r="G2764">
        <v>0</v>
      </c>
      <c r="H2764">
        <v>245260</v>
      </c>
    </row>
    <row r="2765" spans="3:8" ht="13.5">
      <c r="C2765">
        <v>12033108888</v>
      </c>
      <c r="D2765">
        <v>36</v>
      </c>
      <c r="E2765">
        <v>53</v>
      </c>
      <c r="F2765">
        <v>21751</v>
      </c>
      <c r="G2765">
        <v>0</v>
      </c>
      <c r="H2765">
        <v>217510</v>
      </c>
    </row>
    <row r="2766" spans="3:8" ht="13.5">
      <c r="C2766">
        <v>12033108968</v>
      </c>
      <c r="D2766">
        <v>37</v>
      </c>
      <c r="E2766">
        <v>61</v>
      </c>
      <c r="F2766">
        <v>33542</v>
      </c>
      <c r="G2766">
        <v>0</v>
      </c>
      <c r="H2766">
        <v>335420</v>
      </c>
    </row>
    <row r="2767" spans="3:8" ht="13.5">
      <c r="C2767">
        <v>12033109048</v>
      </c>
      <c r="D2767">
        <v>60</v>
      </c>
      <c r="E2767">
        <v>83</v>
      </c>
      <c r="F2767">
        <v>39021</v>
      </c>
      <c r="G2767">
        <v>0</v>
      </c>
      <c r="H2767">
        <v>390210</v>
      </c>
    </row>
    <row r="2768" spans="3:8" ht="13.5">
      <c r="C2768">
        <v>12033109127</v>
      </c>
      <c r="D2768">
        <v>1</v>
      </c>
      <c r="E2768">
        <v>31</v>
      </c>
      <c r="F2768">
        <v>104815</v>
      </c>
      <c r="G2768">
        <v>61070</v>
      </c>
      <c r="H2768">
        <v>1109220</v>
      </c>
    </row>
    <row r="2769" spans="3:8" ht="13.5">
      <c r="C2769">
        <v>12033109128</v>
      </c>
      <c r="D2769">
        <v>55</v>
      </c>
      <c r="E2769">
        <v>79</v>
      </c>
      <c r="F2769">
        <v>25926</v>
      </c>
      <c r="G2769">
        <v>0</v>
      </c>
      <c r="H2769">
        <v>259260</v>
      </c>
    </row>
    <row r="2770" spans="3:8" ht="13.5">
      <c r="C2770">
        <v>12033109208</v>
      </c>
      <c r="D2770">
        <v>41</v>
      </c>
      <c r="E2770">
        <v>51</v>
      </c>
      <c r="F2770">
        <v>17002</v>
      </c>
      <c r="G2770">
        <v>0</v>
      </c>
      <c r="H2770">
        <v>170020</v>
      </c>
    </row>
    <row r="2771" spans="3:8" ht="13.5">
      <c r="C2771">
        <v>12033199997</v>
      </c>
      <c r="D2771">
        <v>11</v>
      </c>
      <c r="E2771">
        <v>256</v>
      </c>
      <c r="F2771">
        <v>701885</v>
      </c>
      <c r="G2771">
        <v>448316</v>
      </c>
      <c r="H2771">
        <v>7467166</v>
      </c>
    </row>
    <row r="2772" spans="3:8" ht="13.5">
      <c r="C2772">
        <v>12033199998</v>
      </c>
      <c r="D2772">
        <v>1938</v>
      </c>
      <c r="E2772">
        <v>2766</v>
      </c>
      <c r="F2772">
        <v>1530167</v>
      </c>
      <c r="G2772">
        <v>0</v>
      </c>
      <c r="H2772">
        <v>15301670</v>
      </c>
    </row>
    <row r="2773" spans="3:8" ht="13.5">
      <c r="C2773">
        <v>12993100117</v>
      </c>
      <c r="D2773">
        <v>3</v>
      </c>
      <c r="E2773">
        <v>72</v>
      </c>
      <c r="F2773">
        <v>215663</v>
      </c>
      <c r="G2773">
        <v>88618</v>
      </c>
      <c r="H2773">
        <v>2245248</v>
      </c>
    </row>
    <row r="2774" spans="3:8" ht="13.5">
      <c r="C2774">
        <v>12993100118</v>
      </c>
      <c r="D2774">
        <v>1608</v>
      </c>
      <c r="E2774">
        <v>2359</v>
      </c>
      <c r="F2774">
        <v>1318782</v>
      </c>
      <c r="G2774">
        <v>0</v>
      </c>
      <c r="H2774">
        <v>13187820</v>
      </c>
    </row>
    <row r="2775" spans="3:8" ht="13.5">
      <c r="C2775">
        <v>12993100297</v>
      </c>
      <c r="D2775">
        <v>5</v>
      </c>
      <c r="E2775">
        <v>45</v>
      </c>
      <c r="F2775">
        <v>158946</v>
      </c>
      <c r="G2775">
        <v>78180</v>
      </c>
      <c r="H2775">
        <v>1667640</v>
      </c>
    </row>
    <row r="2776" spans="3:8" ht="13.5">
      <c r="C2776">
        <v>12993100298</v>
      </c>
      <c r="D2776">
        <v>1475</v>
      </c>
      <c r="E2776">
        <v>1924</v>
      </c>
      <c r="F2776">
        <v>820615</v>
      </c>
      <c r="G2776">
        <v>0</v>
      </c>
      <c r="H2776">
        <v>8206150</v>
      </c>
    </row>
    <row r="2777" spans="3:8" ht="13.5">
      <c r="C2777">
        <v>12993100377</v>
      </c>
      <c r="D2777">
        <v>1</v>
      </c>
      <c r="E2777">
        <v>31</v>
      </c>
      <c r="F2777">
        <v>60146</v>
      </c>
      <c r="G2777">
        <v>66588</v>
      </c>
      <c r="H2777">
        <v>668048</v>
      </c>
    </row>
    <row r="2778" spans="3:8" ht="13.5">
      <c r="C2778">
        <v>12993100378</v>
      </c>
      <c r="D2778">
        <v>501</v>
      </c>
      <c r="E2778">
        <v>728</v>
      </c>
      <c r="F2778">
        <v>254921</v>
      </c>
      <c r="G2778">
        <v>0</v>
      </c>
      <c r="H2778">
        <v>2549210</v>
      </c>
    </row>
    <row r="2779" spans="3:8" ht="13.5">
      <c r="C2779">
        <v>12993100458</v>
      </c>
      <c r="D2779">
        <v>399</v>
      </c>
      <c r="E2779">
        <v>511</v>
      </c>
      <c r="F2779">
        <v>188933</v>
      </c>
      <c r="G2779">
        <v>0</v>
      </c>
      <c r="H2779">
        <v>1889330</v>
      </c>
    </row>
    <row r="2780" spans="3:8" ht="13.5">
      <c r="C2780">
        <v>12993105247</v>
      </c>
      <c r="D2780">
        <v>3</v>
      </c>
      <c r="E2780">
        <v>69</v>
      </c>
      <c r="F2780">
        <v>169632</v>
      </c>
      <c r="G2780">
        <v>127494</v>
      </c>
      <c r="H2780">
        <v>1823814</v>
      </c>
    </row>
    <row r="2781" spans="3:8" ht="13.5">
      <c r="C2781">
        <v>12993105248</v>
      </c>
      <c r="D2781">
        <v>93</v>
      </c>
      <c r="E2781">
        <v>144</v>
      </c>
      <c r="F2781">
        <v>52316</v>
      </c>
      <c r="G2781">
        <v>0</v>
      </c>
      <c r="H2781">
        <v>523160</v>
      </c>
    </row>
    <row r="2782" spans="3:8" ht="13.5">
      <c r="C2782">
        <v>12993105818</v>
      </c>
      <c r="D2782">
        <v>18</v>
      </c>
      <c r="E2782">
        <v>20</v>
      </c>
      <c r="F2782">
        <v>6565</v>
      </c>
      <c r="G2782">
        <v>0</v>
      </c>
      <c r="H2782">
        <v>65650</v>
      </c>
    </row>
    <row r="2783" spans="3:8" ht="13.5">
      <c r="C2783">
        <v>12993106158</v>
      </c>
      <c r="D2783">
        <v>55</v>
      </c>
      <c r="E2783">
        <v>65</v>
      </c>
      <c r="F2783">
        <v>25846</v>
      </c>
      <c r="G2783">
        <v>0</v>
      </c>
      <c r="H2783">
        <v>258460</v>
      </c>
    </row>
    <row r="2784" spans="3:8" ht="13.5">
      <c r="C2784">
        <v>12993106807</v>
      </c>
      <c r="D2784">
        <v>2</v>
      </c>
      <c r="E2784">
        <v>32</v>
      </c>
      <c r="F2784">
        <v>75084</v>
      </c>
      <c r="G2784">
        <v>64980</v>
      </c>
      <c r="H2784">
        <v>815820</v>
      </c>
    </row>
    <row r="2785" spans="3:8" ht="13.5">
      <c r="C2785">
        <v>12993106808</v>
      </c>
      <c r="D2785">
        <v>62</v>
      </c>
      <c r="E2785">
        <v>86</v>
      </c>
      <c r="F2785">
        <v>28214</v>
      </c>
      <c r="G2785">
        <v>0</v>
      </c>
      <c r="H2785">
        <v>282140</v>
      </c>
    </row>
    <row r="2786" spans="3:8" ht="13.5">
      <c r="C2786">
        <v>12993107718</v>
      </c>
      <c r="D2786">
        <v>28</v>
      </c>
      <c r="E2786">
        <v>37</v>
      </c>
      <c r="F2786">
        <v>12677</v>
      </c>
      <c r="G2786">
        <v>0</v>
      </c>
      <c r="H2786">
        <v>126770</v>
      </c>
    </row>
    <row r="2787" spans="3:8" ht="13.5">
      <c r="C2787">
        <v>12993108218</v>
      </c>
      <c r="D2787">
        <v>28</v>
      </c>
      <c r="E2787">
        <v>32</v>
      </c>
      <c r="F2787">
        <v>14078</v>
      </c>
      <c r="G2787">
        <v>0</v>
      </c>
      <c r="H2787">
        <v>140780</v>
      </c>
    </row>
    <row r="2788" spans="3:8" ht="13.5">
      <c r="C2788">
        <v>12993108398</v>
      </c>
      <c r="D2788">
        <v>23</v>
      </c>
      <c r="E2788">
        <v>34</v>
      </c>
      <c r="F2788">
        <v>16327</v>
      </c>
      <c r="G2788">
        <v>0</v>
      </c>
      <c r="H2788">
        <v>163270</v>
      </c>
    </row>
    <row r="2789" spans="3:8" ht="13.5">
      <c r="C2789">
        <v>12993108478</v>
      </c>
      <c r="D2789">
        <v>20</v>
      </c>
      <c r="E2789">
        <v>23</v>
      </c>
      <c r="F2789">
        <v>9439</v>
      </c>
      <c r="G2789">
        <v>0</v>
      </c>
      <c r="H2789">
        <v>94390</v>
      </c>
    </row>
    <row r="2790" spans="3:8" ht="13.5">
      <c r="C2790">
        <v>12993108627</v>
      </c>
      <c r="D2790">
        <v>1</v>
      </c>
      <c r="E2790">
        <v>2</v>
      </c>
      <c r="F2790">
        <v>4374</v>
      </c>
      <c r="G2790">
        <v>3680</v>
      </c>
      <c r="H2790">
        <v>47420</v>
      </c>
    </row>
    <row r="2791" spans="3:8" ht="13.5">
      <c r="C2791">
        <v>12993108628</v>
      </c>
      <c r="D2791">
        <v>156</v>
      </c>
      <c r="E2791">
        <v>224</v>
      </c>
      <c r="F2791">
        <v>78506</v>
      </c>
      <c r="G2791">
        <v>0</v>
      </c>
      <c r="H2791">
        <v>785060</v>
      </c>
    </row>
    <row r="2792" spans="3:8" ht="13.5">
      <c r="C2792">
        <v>12993108708</v>
      </c>
      <c r="D2792">
        <v>132</v>
      </c>
      <c r="E2792">
        <v>172</v>
      </c>
      <c r="F2792">
        <v>61668</v>
      </c>
      <c r="G2792">
        <v>0</v>
      </c>
      <c r="H2792">
        <v>616680</v>
      </c>
    </row>
    <row r="2793" spans="3:8" ht="13.5">
      <c r="C2793">
        <v>12993108887</v>
      </c>
      <c r="D2793">
        <v>1</v>
      </c>
      <c r="E2793">
        <v>15</v>
      </c>
      <c r="F2793">
        <v>23934</v>
      </c>
      <c r="G2793">
        <v>28270</v>
      </c>
      <c r="H2793">
        <v>267610</v>
      </c>
    </row>
    <row r="2794" spans="3:8" ht="13.5">
      <c r="C2794">
        <v>12993108888</v>
      </c>
      <c r="D2794">
        <v>102</v>
      </c>
      <c r="E2794">
        <v>137</v>
      </c>
      <c r="F2794">
        <v>52430</v>
      </c>
      <c r="G2794">
        <v>0</v>
      </c>
      <c r="H2794">
        <v>524300</v>
      </c>
    </row>
    <row r="2795" spans="3:8" ht="13.5">
      <c r="C2795">
        <v>12993108968</v>
      </c>
      <c r="D2795">
        <v>87</v>
      </c>
      <c r="E2795">
        <v>120</v>
      </c>
      <c r="F2795">
        <v>57240</v>
      </c>
      <c r="G2795">
        <v>0</v>
      </c>
      <c r="H2795">
        <v>572400</v>
      </c>
    </row>
    <row r="2796" spans="3:8" ht="13.5">
      <c r="C2796">
        <v>12993109047</v>
      </c>
      <c r="D2796">
        <v>1</v>
      </c>
      <c r="E2796">
        <v>1</v>
      </c>
      <c r="F2796">
        <v>3033</v>
      </c>
      <c r="G2796">
        <v>1330</v>
      </c>
      <c r="H2796">
        <v>31660</v>
      </c>
    </row>
    <row r="2797" spans="3:8" ht="13.5">
      <c r="C2797">
        <v>12993109048</v>
      </c>
      <c r="D2797">
        <v>197</v>
      </c>
      <c r="E2797">
        <v>259</v>
      </c>
      <c r="F2797">
        <v>110311</v>
      </c>
      <c r="G2797">
        <v>0</v>
      </c>
      <c r="H2797">
        <v>1103110</v>
      </c>
    </row>
    <row r="2798" spans="3:8" ht="13.5">
      <c r="C2798">
        <v>12993109127</v>
      </c>
      <c r="D2798">
        <v>2</v>
      </c>
      <c r="E2798">
        <v>36</v>
      </c>
      <c r="F2798">
        <v>111527</v>
      </c>
      <c r="G2798">
        <v>61070</v>
      </c>
      <c r="H2798">
        <v>1176340</v>
      </c>
    </row>
    <row r="2799" spans="3:8" ht="13.5">
      <c r="C2799">
        <v>12993109128</v>
      </c>
      <c r="D2799">
        <v>143</v>
      </c>
      <c r="E2799">
        <v>192</v>
      </c>
      <c r="F2799">
        <v>68574</v>
      </c>
      <c r="G2799">
        <v>0</v>
      </c>
      <c r="H2799">
        <v>685740</v>
      </c>
    </row>
    <row r="2800" spans="3:8" ht="13.5">
      <c r="C2800">
        <v>12993109207</v>
      </c>
      <c r="D2800">
        <v>1</v>
      </c>
      <c r="E2800">
        <v>13</v>
      </c>
      <c r="F2800">
        <v>27425</v>
      </c>
      <c r="G2800">
        <v>24320</v>
      </c>
      <c r="H2800">
        <v>298570</v>
      </c>
    </row>
    <row r="2801" spans="3:8" ht="13.5">
      <c r="C2801">
        <v>12993109208</v>
      </c>
      <c r="D2801">
        <v>135</v>
      </c>
      <c r="E2801">
        <v>177</v>
      </c>
      <c r="F2801">
        <v>62058</v>
      </c>
      <c r="G2801">
        <v>0</v>
      </c>
      <c r="H2801">
        <v>620580</v>
      </c>
    </row>
    <row r="2802" spans="3:8" ht="13.5">
      <c r="C2802">
        <v>12993190107</v>
      </c>
      <c r="D2802">
        <v>9</v>
      </c>
      <c r="E2802">
        <v>148</v>
      </c>
      <c r="F2802">
        <v>434755</v>
      </c>
      <c r="G2802">
        <v>233386</v>
      </c>
      <c r="H2802">
        <v>4580936</v>
      </c>
    </row>
    <row r="2803" spans="3:8" ht="13.5">
      <c r="C2803">
        <v>12993190108</v>
      </c>
      <c r="D2803">
        <v>3983</v>
      </c>
      <c r="E2803">
        <v>5522</v>
      </c>
      <c r="F2803">
        <v>2583251</v>
      </c>
      <c r="G2803">
        <v>0</v>
      </c>
      <c r="H2803">
        <v>25832510</v>
      </c>
    </row>
    <row r="2804" spans="3:8" ht="13.5">
      <c r="C2804">
        <v>12993190117</v>
      </c>
      <c r="D2804">
        <v>3</v>
      </c>
      <c r="E2804">
        <v>69</v>
      </c>
      <c r="F2804">
        <v>169632</v>
      </c>
      <c r="G2804">
        <v>127494</v>
      </c>
      <c r="H2804">
        <v>1823814</v>
      </c>
    </row>
    <row r="2805" spans="3:8" ht="13.5">
      <c r="C2805">
        <v>12993190118</v>
      </c>
      <c r="D2805">
        <v>93</v>
      </c>
      <c r="E2805">
        <v>144</v>
      </c>
      <c r="F2805">
        <v>52316</v>
      </c>
      <c r="G2805">
        <v>0</v>
      </c>
      <c r="H2805">
        <v>523160</v>
      </c>
    </row>
    <row r="2806" spans="3:8" ht="13.5">
      <c r="C2806">
        <v>12993190127</v>
      </c>
      <c r="D2806">
        <v>2</v>
      </c>
      <c r="E2806">
        <v>36</v>
      </c>
      <c r="F2806">
        <v>111527</v>
      </c>
      <c r="G2806">
        <v>61070</v>
      </c>
      <c r="H2806">
        <v>1176340</v>
      </c>
    </row>
    <row r="2807" spans="3:8" ht="13.5">
      <c r="C2807">
        <v>12993190128</v>
      </c>
      <c r="D2807">
        <v>216</v>
      </c>
      <c r="E2807">
        <v>277</v>
      </c>
      <c r="F2807">
        <v>100985</v>
      </c>
      <c r="G2807">
        <v>0</v>
      </c>
      <c r="H2807">
        <v>1009850</v>
      </c>
    </row>
    <row r="2808" spans="3:8" ht="13.5">
      <c r="C2808">
        <v>12993190137</v>
      </c>
      <c r="D2808">
        <v>4</v>
      </c>
      <c r="E2808">
        <v>47</v>
      </c>
      <c r="F2808">
        <v>106883</v>
      </c>
      <c r="G2808">
        <v>92980</v>
      </c>
      <c r="H2808">
        <v>1161810</v>
      </c>
    </row>
    <row r="2809" spans="3:8" ht="13.5">
      <c r="C2809">
        <v>12993190138</v>
      </c>
      <c r="D2809">
        <v>485</v>
      </c>
      <c r="E2809">
        <v>659</v>
      </c>
      <c r="F2809">
        <v>230446</v>
      </c>
      <c r="G2809">
        <v>0</v>
      </c>
      <c r="H2809">
        <v>2304460</v>
      </c>
    </row>
    <row r="2810" spans="3:8" ht="13.5">
      <c r="C2810">
        <v>12993190147</v>
      </c>
      <c r="D2810">
        <v>2</v>
      </c>
      <c r="E2810">
        <v>16</v>
      </c>
      <c r="F2810">
        <v>26967</v>
      </c>
      <c r="G2810">
        <v>29600</v>
      </c>
      <c r="H2810">
        <v>299270</v>
      </c>
    </row>
    <row r="2811" spans="3:8" ht="13.5">
      <c r="C2811">
        <v>12993190148</v>
      </c>
      <c r="D2811">
        <v>414</v>
      </c>
      <c r="E2811">
        <v>553</v>
      </c>
      <c r="F2811">
        <v>232658</v>
      </c>
      <c r="G2811">
        <v>0</v>
      </c>
      <c r="H2811">
        <v>2326580</v>
      </c>
    </row>
    <row r="2812" spans="3:8" ht="13.5">
      <c r="C2812">
        <v>12993190158</v>
      </c>
      <c r="D2812">
        <v>71</v>
      </c>
      <c r="E2812">
        <v>89</v>
      </c>
      <c r="F2812">
        <v>39844</v>
      </c>
      <c r="G2812">
        <v>0</v>
      </c>
      <c r="H2812">
        <v>398440</v>
      </c>
    </row>
    <row r="2813" spans="3:8" ht="13.5">
      <c r="C2813">
        <v>12993199997</v>
      </c>
      <c r="D2813">
        <v>20</v>
      </c>
      <c r="E2813">
        <v>316</v>
      </c>
      <c r="F2813">
        <v>849764</v>
      </c>
      <c r="G2813">
        <v>544530</v>
      </c>
      <c r="H2813">
        <v>9042170</v>
      </c>
    </row>
    <row r="2814" spans="3:8" ht="13.5">
      <c r="C2814">
        <v>12993199998</v>
      </c>
      <c r="D2814">
        <v>5262</v>
      </c>
      <c r="E2814">
        <v>7244</v>
      </c>
      <c r="F2814">
        <v>3239500</v>
      </c>
      <c r="G2814">
        <v>0</v>
      </c>
      <c r="H2814">
        <v>32395000</v>
      </c>
    </row>
    <row r="2815" spans="3:8" ht="13.5">
      <c r="C2815">
        <v>13013100117</v>
      </c>
      <c r="D2815">
        <v>1</v>
      </c>
      <c r="E2815">
        <v>10</v>
      </c>
      <c r="F2815">
        <v>151640</v>
      </c>
      <c r="G2815">
        <v>17292</v>
      </c>
      <c r="H2815">
        <v>1533692</v>
      </c>
    </row>
    <row r="2816" spans="3:8" ht="13.5">
      <c r="C2816">
        <v>13013100118</v>
      </c>
      <c r="D2816">
        <v>331</v>
      </c>
      <c r="E2816">
        <v>540</v>
      </c>
      <c r="F2816">
        <v>513871</v>
      </c>
      <c r="G2816">
        <v>0</v>
      </c>
      <c r="H2816">
        <v>5138710</v>
      </c>
    </row>
    <row r="2817" spans="3:8" ht="13.5">
      <c r="C2817">
        <v>13013100297</v>
      </c>
      <c r="D2817">
        <v>7</v>
      </c>
      <c r="E2817">
        <v>134</v>
      </c>
      <c r="F2817">
        <v>361753</v>
      </c>
      <c r="G2817">
        <v>249306</v>
      </c>
      <c r="H2817">
        <v>3866836</v>
      </c>
    </row>
    <row r="2818" spans="3:8" ht="13.5">
      <c r="C2818">
        <v>13013100298</v>
      </c>
      <c r="D2818">
        <v>308</v>
      </c>
      <c r="E2818">
        <v>522</v>
      </c>
      <c r="F2818">
        <v>518268</v>
      </c>
      <c r="G2818">
        <v>0</v>
      </c>
      <c r="H2818">
        <v>5182680</v>
      </c>
    </row>
    <row r="2819" spans="3:8" ht="13.5">
      <c r="C2819">
        <v>13013100378</v>
      </c>
      <c r="D2819">
        <v>94</v>
      </c>
      <c r="E2819">
        <v>157</v>
      </c>
      <c r="F2819">
        <v>144069</v>
      </c>
      <c r="G2819">
        <v>0</v>
      </c>
      <c r="H2819">
        <v>1440690</v>
      </c>
    </row>
    <row r="2820" spans="3:8" ht="13.5">
      <c r="C2820">
        <v>13013100457</v>
      </c>
      <c r="D2820">
        <v>2</v>
      </c>
      <c r="E2820">
        <v>43</v>
      </c>
      <c r="F2820">
        <v>258578</v>
      </c>
      <c r="G2820">
        <v>84050</v>
      </c>
      <c r="H2820">
        <v>2669830</v>
      </c>
    </row>
    <row r="2821" spans="3:8" ht="13.5">
      <c r="C2821">
        <v>13013100458</v>
      </c>
      <c r="D2821">
        <v>71</v>
      </c>
      <c r="E2821">
        <v>106</v>
      </c>
      <c r="F2821">
        <v>94984</v>
      </c>
      <c r="G2821">
        <v>0</v>
      </c>
      <c r="H2821">
        <v>949840</v>
      </c>
    </row>
    <row r="2822" spans="3:8" ht="13.5">
      <c r="C2822">
        <v>13013105248</v>
      </c>
      <c r="D2822">
        <v>15</v>
      </c>
      <c r="E2822">
        <v>29</v>
      </c>
      <c r="F2822">
        <v>69864</v>
      </c>
      <c r="G2822">
        <v>0</v>
      </c>
      <c r="H2822">
        <v>698640</v>
      </c>
    </row>
    <row r="2823" spans="3:8" ht="13.5">
      <c r="C2823">
        <v>13013105817</v>
      </c>
      <c r="D2823">
        <v>1</v>
      </c>
      <c r="E2823">
        <v>24</v>
      </c>
      <c r="F2823">
        <v>164898</v>
      </c>
      <c r="G2823">
        <v>42240</v>
      </c>
      <c r="H2823">
        <v>1691220</v>
      </c>
    </row>
    <row r="2824" spans="3:8" ht="13.5">
      <c r="C2824">
        <v>13013105818</v>
      </c>
      <c r="D2824">
        <v>7</v>
      </c>
      <c r="E2824">
        <v>9</v>
      </c>
      <c r="F2824">
        <v>15105</v>
      </c>
      <c r="G2824">
        <v>0</v>
      </c>
      <c r="H2824">
        <v>151050</v>
      </c>
    </row>
    <row r="2825" spans="3:8" ht="13.5">
      <c r="C2825">
        <v>13013106158</v>
      </c>
      <c r="D2825">
        <v>12</v>
      </c>
      <c r="E2825">
        <v>16</v>
      </c>
      <c r="F2825">
        <v>34443</v>
      </c>
      <c r="G2825">
        <v>0</v>
      </c>
      <c r="H2825">
        <v>344430</v>
      </c>
    </row>
    <row r="2826" spans="3:8" ht="13.5">
      <c r="C2826">
        <v>13013106808</v>
      </c>
      <c r="D2826">
        <v>18</v>
      </c>
      <c r="E2826">
        <v>27</v>
      </c>
      <c r="F2826">
        <v>14547</v>
      </c>
      <c r="G2826">
        <v>0</v>
      </c>
      <c r="H2826">
        <v>145470</v>
      </c>
    </row>
    <row r="2827" spans="3:8" ht="13.5">
      <c r="C2827">
        <v>13013107718</v>
      </c>
      <c r="D2827">
        <v>7</v>
      </c>
      <c r="E2827">
        <v>12</v>
      </c>
      <c r="F2827">
        <v>4691</v>
      </c>
      <c r="G2827">
        <v>0</v>
      </c>
      <c r="H2827">
        <v>46910</v>
      </c>
    </row>
    <row r="2828" spans="3:8" ht="13.5">
      <c r="C2828">
        <v>13013108218</v>
      </c>
      <c r="D2828">
        <v>7</v>
      </c>
      <c r="E2828">
        <v>9</v>
      </c>
      <c r="F2828">
        <v>5934</v>
      </c>
      <c r="G2828">
        <v>0</v>
      </c>
      <c r="H2828">
        <v>59340</v>
      </c>
    </row>
    <row r="2829" spans="3:8" ht="13.5">
      <c r="C2829">
        <v>13013108397</v>
      </c>
      <c r="D2829">
        <v>1</v>
      </c>
      <c r="E2829">
        <v>22</v>
      </c>
      <c r="F2829">
        <v>59752</v>
      </c>
      <c r="G2829">
        <v>41370</v>
      </c>
      <c r="H2829">
        <v>638890</v>
      </c>
    </row>
    <row r="2830" spans="3:8" ht="13.5">
      <c r="C2830">
        <v>13013108398</v>
      </c>
      <c r="D2830">
        <v>7</v>
      </c>
      <c r="E2830">
        <v>24</v>
      </c>
      <c r="F2830">
        <v>16502</v>
      </c>
      <c r="G2830">
        <v>0</v>
      </c>
      <c r="H2830">
        <v>165020</v>
      </c>
    </row>
    <row r="2831" spans="3:8" ht="13.5">
      <c r="C2831">
        <v>13013108478</v>
      </c>
      <c r="D2831">
        <v>7</v>
      </c>
      <c r="E2831">
        <v>10</v>
      </c>
      <c r="F2831">
        <v>4770</v>
      </c>
      <c r="G2831">
        <v>0</v>
      </c>
      <c r="H2831">
        <v>47700</v>
      </c>
    </row>
    <row r="2832" spans="3:8" ht="13.5">
      <c r="C2832">
        <v>13013108628</v>
      </c>
      <c r="D2832">
        <v>41</v>
      </c>
      <c r="E2832">
        <v>74</v>
      </c>
      <c r="F2832">
        <v>69059</v>
      </c>
      <c r="G2832">
        <v>0</v>
      </c>
      <c r="H2832">
        <v>690590</v>
      </c>
    </row>
    <row r="2833" spans="3:8" ht="13.5">
      <c r="C2833">
        <v>13013108708</v>
      </c>
      <c r="D2833">
        <v>38</v>
      </c>
      <c r="E2833">
        <v>54</v>
      </c>
      <c r="F2833">
        <v>41110</v>
      </c>
      <c r="G2833">
        <v>0</v>
      </c>
      <c r="H2833">
        <v>411100</v>
      </c>
    </row>
    <row r="2834" spans="3:8" ht="13.5">
      <c r="C2834">
        <v>13013108887</v>
      </c>
      <c r="D2834">
        <v>3</v>
      </c>
      <c r="E2834">
        <v>40</v>
      </c>
      <c r="F2834">
        <v>274289</v>
      </c>
      <c r="G2834">
        <v>30036</v>
      </c>
      <c r="H2834">
        <v>2772926</v>
      </c>
    </row>
    <row r="2835" spans="3:8" ht="13.5">
      <c r="C2835">
        <v>13013108888</v>
      </c>
      <c r="D2835">
        <v>36</v>
      </c>
      <c r="E2835">
        <v>65</v>
      </c>
      <c r="F2835">
        <v>51455</v>
      </c>
      <c r="G2835">
        <v>0</v>
      </c>
      <c r="H2835">
        <v>514550</v>
      </c>
    </row>
    <row r="2836" spans="3:8" ht="13.5">
      <c r="C2836">
        <v>13013108968</v>
      </c>
      <c r="D2836">
        <v>19</v>
      </c>
      <c r="E2836">
        <v>28</v>
      </c>
      <c r="F2836">
        <v>13876</v>
      </c>
      <c r="G2836">
        <v>0</v>
      </c>
      <c r="H2836">
        <v>138760</v>
      </c>
    </row>
    <row r="2837" spans="3:8" ht="13.5">
      <c r="C2837">
        <v>13013109048</v>
      </c>
      <c r="D2837">
        <v>52</v>
      </c>
      <c r="E2837">
        <v>73</v>
      </c>
      <c r="F2837">
        <v>49968</v>
      </c>
      <c r="G2837">
        <v>0</v>
      </c>
      <c r="H2837">
        <v>499680</v>
      </c>
    </row>
    <row r="2838" spans="3:8" ht="13.5">
      <c r="C2838">
        <v>13013109127</v>
      </c>
      <c r="D2838">
        <v>2</v>
      </c>
      <c r="E2838">
        <v>19</v>
      </c>
      <c r="F2838">
        <v>46619</v>
      </c>
      <c r="G2838">
        <v>32354</v>
      </c>
      <c r="H2838">
        <v>498544</v>
      </c>
    </row>
    <row r="2839" spans="3:8" ht="13.5">
      <c r="C2839">
        <v>13013109128</v>
      </c>
      <c r="D2839">
        <v>40</v>
      </c>
      <c r="E2839">
        <v>55</v>
      </c>
      <c r="F2839">
        <v>30480</v>
      </c>
      <c r="G2839">
        <v>0</v>
      </c>
      <c r="H2839">
        <v>304800</v>
      </c>
    </row>
    <row r="2840" spans="3:8" ht="13.5">
      <c r="C2840">
        <v>13013109208</v>
      </c>
      <c r="D2840">
        <v>37</v>
      </c>
      <c r="E2840">
        <v>63</v>
      </c>
      <c r="F2840">
        <v>39040</v>
      </c>
      <c r="G2840">
        <v>0</v>
      </c>
      <c r="H2840">
        <v>390400</v>
      </c>
    </row>
    <row r="2841" spans="3:8" ht="13.5">
      <c r="C2841">
        <v>13013199997</v>
      </c>
      <c r="D2841">
        <v>17</v>
      </c>
      <c r="E2841">
        <v>292</v>
      </c>
      <c r="F2841">
        <v>1317529</v>
      </c>
      <c r="G2841">
        <v>496648</v>
      </c>
      <c r="H2841">
        <v>13671938</v>
      </c>
    </row>
    <row r="2842" spans="3:8" ht="13.5">
      <c r="C2842">
        <v>13013199998</v>
      </c>
      <c r="D2842">
        <v>1147</v>
      </c>
      <c r="E2842">
        <v>1873</v>
      </c>
      <c r="F2842">
        <v>1732036</v>
      </c>
      <c r="G2842">
        <v>0</v>
      </c>
      <c r="H2842">
        <v>17320360</v>
      </c>
    </row>
    <row r="2843" spans="3:8" ht="13.5">
      <c r="C2843">
        <v>13023100117</v>
      </c>
      <c r="D2843">
        <v>10</v>
      </c>
      <c r="E2843">
        <v>236</v>
      </c>
      <c r="F2843">
        <v>1286787</v>
      </c>
      <c r="G2843">
        <v>442952</v>
      </c>
      <c r="H2843">
        <v>13310822</v>
      </c>
    </row>
    <row r="2844" spans="3:8" ht="13.5">
      <c r="C2844">
        <v>13023100118</v>
      </c>
      <c r="D2844">
        <v>691</v>
      </c>
      <c r="E2844">
        <v>1529</v>
      </c>
      <c r="F2844">
        <v>700680</v>
      </c>
      <c r="G2844">
        <v>0</v>
      </c>
      <c r="H2844">
        <v>7006800</v>
      </c>
    </row>
    <row r="2845" spans="3:8" ht="13.5">
      <c r="C2845">
        <v>13023100297</v>
      </c>
      <c r="D2845">
        <v>8</v>
      </c>
      <c r="E2845">
        <v>167</v>
      </c>
      <c r="F2845">
        <v>1056038</v>
      </c>
      <c r="G2845">
        <v>311426</v>
      </c>
      <c r="H2845">
        <v>10871806</v>
      </c>
    </row>
    <row r="2846" spans="3:8" ht="13.5">
      <c r="C2846">
        <v>13023100298</v>
      </c>
      <c r="D2846">
        <v>682</v>
      </c>
      <c r="E2846">
        <v>1779</v>
      </c>
      <c r="F2846">
        <v>739097</v>
      </c>
      <c r="G2846">
        <v>0</v>
      </c>
      <c r="H2846">
        <v>7390970</v>
      </c>
    </row>
    <row r="2847" spans="3:8" ht="13.5">
      <c r="C2847">
        <v>13023100377</v>
      </c>
      <c r="D2847">
        <v>2</v>
      </c>
      <c r="E2847">
        <v>56</v>
      </c>
      <c r="F2847">
        <v>161611</v>
      </c>
      <c r="G2847">
        <v>116398</v>
      </c>
      <c r="H2847">
        <v>1732508</v>
      </c>
    </row>
    <row r="2848" spans="3:8" ht="13.5">
      <c r="C2848">
        <v>13023100378</v>
      </c>
      <c r="D2848">
        <v>191</v>
      </c>
      <c r="E2848">
        <v>402</v>
      </c>
      <c r="F2848">
        <v>184584</v>
      </c>
      <c r="G2848">
        <v>0</v>
      </c>
      <c r="H2848">
        <v>1845840</v>
      </c>
    </row>
    <row r="2849" spans="3:8" ht="13.5">
      <c r="C2849">
        <v>13023100457</v>
      </c>
      <c r="D2849">
        <v>3</v>
      </c>
      <c r="E2849">
        <v>45</v>
      </c>
      <c r="F2849">
        <v>187719</v>
      </c>
      <c r="G2849">
        <v>85180</v>
      </c>
      <c r="H2849">
        <v>1962370</v>
      </c>
    </row>
    <row r="2850" spans="3:8" ht="13.5">
      <c r="C2850">
        <v>13023100458</v>
      </c>
      <c r="D2850">
        <v>146</v>
      </c>
      <c r="E2850">
        <v>392</v>
      </c>
      <c r="F2850">
        <v>199049</v>
      </c>
      <c r="G2850">
        <v>0</v>
      </c>
      <c r="H2850">
        <v>1990490</v>
      </c>
    </row>
    <row r="2851" spans="3:8" ht="13.5">
      <c r="C2851">
        <v>13023105247</v>
      </c>
      <c r="D2851">
        <v>2</v>
      </c>
      <c r="E2851">
        <v>21</v>
      </c>
      <c r="F2851">
        <v>48203</v>
      </c>
      <c r="G2851">
        <v>42528</v>
      </c>
      <c r="H2851">
        <v>524558</v>
      </c>
    </row>
    <row r="2852" spans="3:8" ht="13.5">
      <c r="C2852">
        <v>13023105248</v>
      </c>
      <c r="D2852">
        <v>69</v>
      </c>
      <c r="E2852">
        <v>115</v>
      </c>
      <c r="F2852">
        <v>71557</v>
      </c>
      <c r="G2852">
        <v>0</v>
      </c>
      <c r="H2852">
        <v>715570</v>
      </c>
    </row>
    <row r="2853" spans="3:8" ht="13.5">
      <c r="C2853">
        <v>13023105818</v>
      </c>
      <c r="D2853">
        <v>16</v>
      </c>
      <c r="E2853">
        <v>34</v>
      </c>
      <c r="F2853">
        <v>18764</v>
      </c>
      <c r="G2853">
        <v>0</v>
      </c>
      <c r="H2853">
        <v>187640</v>
      </c>
    </row>
    <row r="2854" spans="3:8" ht="13.5">
      <c r="C2854">
        <v>13023106158</v>
      </c>
      <c r="D2854">
        <v>35</v>
      </c>
      <c r="E2854">
        <v>72</v>
      </c>
      <c r="F2854">
        <v>30903</v>
      </c>
      <c r="G2854">
        <v>0</v>
      </c>
      <c r="H2854">
        <v>309030</v>
      </c>
    </row>
    <row r="2855" spans="3:8" ht="13.5">
      <c r="C2855">
        <v>13023106807</v>
      </c>
      <c r="D2855">
        <v>1</v>
      </c>
      <c r="E2855">
        <v>24</v>
      </c>
      <c r="F2855">
        <v>51338</v>
      </c>
      <c r="G2855">
        <v>46540</v>
      </c>
      <c r="H2855">
        <v>559920</v>
      </c>
    </row>
    <row r="2856" spans="3:8" ht="13.5">
      <c r="C2856">
        <v>13023106808</v>
      </c>
      <c r="D2856">
        <v>35</v>
      </c>
      <c r="E2856">
        <v>72</v>
      </c>
      <c r="F2856">
        <v>35143</v>
      </c>
      <c r="G2856">
        <v>0</v>
      </c>
      <c r="H2856">
        <v>351430</v>
      </c>
    </row>
    <row r="2857" spans="3:8" ht="13.5">
      <c r="C2857">
        <v>13023107717</v>
      </c>
      <c r="D2857">
        <v>1</v>
      </c>
      <c r="E2857">
        <v>30</v>
      </c>
      <c r="F2857">
        <v>66756</v>
      </c>
      <c r="G2857">
        <v>65224</v>
      </c>
      <c r="H2857">
        <v>732784</v>
      </c>
    </row>
    <row r="2858" spans="3:8" ht="13.5">
      <c r="C2858">
        <v>13023107718</v>
      </c>
      <c r="D2858">
        <v>14</v>
      </c>
      <c r="E2858">
        <v>22</v>
      </c>
      <c r="F2858">
        <v>6801</v>
      </c>
      <c r="G2858">
        <v>0</v>
      </c>
      <c r="H2858">
        <v>68010</v>
      </c>
    </row>
    <row r="2859" spans="3:8" ht="13.5">
      <c r="C2859">
        <v>13023108217</v>
      </c>
      <c r="D2859">
        <v>2</v>
      </c>
      <c r="E2859">
        <v>36</v>
      </c>
      <c r="F2859">
        <v>265051</v>
      </c>
      <c r="G2859">
        <v>65060</v>
      </c>
      <c r="H2859">
        <v>2715570</v>
      </c>
    </row>
    <row r="2860" spans="3:8" ht="13.5">
      <c r="C2860">
        <v>13023108218</v>
      </c>
      <c r="D2860">
        <v>30</v>
      </c>
      <c r="E2860">
        <v>50</v>
      </c>
      <c r="F2860">
        <v>27560</v>
      </c>
      <c r="G2860">
        <v>0</v>
      </c>
      <c r="H2860">
        <v>275600</v>
      </c>
    </row>
    <row r="2861" spans="3:8" ht="13.5">
      <c r="C2861">
        <v>13023108398</v>
      </c>
      <c r="D2861">
        <v>19</v>
      </c>
      <c r="E2861">
        <v>37</v>
      </c>
      <c r="F2861">
        <v>25249</v>
      </c>
      <c r="G2861">
        <v>0</v>
      </c>
      <c r="H2861">
        <v>252490</v>
      </c>
    </row>
    <row r="2862" spans="3:8" ht="13.5">
      <c r="C2862">
        <v>13023108478</v>
      </c>
      <c r="D2862">
        <v>12</v>
      </c>
      <c r="E2862">
        <v>23</v>
      </c>
      <c r="F2862">
        <v>15904</v>
      </c>
      <c r="G2862">
        <v>0</v>
      </c>
      <c r="H2862">
        <v>159040</v>
      </c>
    </row>
    <row r="2863" spans="3:8" ht="13.5">
      <c r="C2863">
        <v>13023108627</v>
      </c>
      <c r="D2863">
        <v>3</v>
      </c>
      <c r="E2863">
        <v>66</v>
      </c>
      <c r="F2863">
        <v>149469</v>
      </c>
      <c r="G2863">
        <v>142286</v>
      </c>
      <c r="H2863">
        <v>1636976</v>
      </c>
    </row>
    <row r="2864" spans="3:8" ht="13.5">
      <c r="C2864">
        <v>13023108628</v>
      </c>
      <c r="D2864">
        <v>103</v>
      </c>
      <c r="E2864">
        <v>297</v>
      </c>
      <c r="F2864">
        <v>110270</v>
      </c>
      <c r="G2864">
        <v>0</v>
      </c>
      <c r="H2864">
        <v>1102700</v>
      </c>
    </row>
    <row r="2865" spans="3:8" ht="13.5">
      <c r="C2865">
        <v>13023108707</v>
      </c>
      <c r="D2865">
        <v>1</v>
      </c>
      <c r="E2865">
        <v>27</v>
      </c>
      <c r="F2865">
        <v>58499</v>
      </c>
      <c r="G2865">
        <v>56338</v>
      </c>
      <c r="H2865">
        <v>641328</v>
      </c>
    </row>
    <row r="2866" spans="3:8" ht="13.5">
      <c r="C2866">
        <v>13023108708</v>
      </c>
      <c r="D2866">
        <v>94</v>
      </c>
      <c r="E2866">
        <v>185</v>
      </c>
      <c r="F2866">
        <v>107493</v>
      </c>
      <c r="G2866">
        <v>0</v>
      </c>
      <c r="H2866">
        <v>1074930</v>
      </c>
    </row>
    <row r="2867" spans="3:8" ht="13.5">
      <c r="C2867">
        <v>13023108887</v>
      </c>
      <c r="D2867">
        <v>2</v>
      </c>
      <c r="E2867">
        <v>42</v>
      </c>
      <c r="F2867">
        <v>99745</v>
      </c>
      <c r="G2867">
        <v>93674</v>
      </c>
      <c r="H2867">
        <v>1091124</v>
      </c>
    </row>
    <row r="2868" spans="3:8" ht="13.5">
      <c r="C2868">
        <v>13023108888</v>
      </c>
      <c r="D2868">
        <v>60</v>
      </c>
      <c r="E2868">
        <v>114</v>
      </c>
      <c r="F2868">
        <v>62967</v>
      </c>
      <c r="G2868">
        <v>0</v>
      </c>
      <c r="H2868">
        <v>629670</v>
      </c>
    </row>
    <row r="2869" spans="3:8" ht="13.5">
      <c r="C2869">
        <v>13023108967</v>
      </c>
      <c r="D2869">
        <v>1</v>
      </c>
      <c r="E2869">
        <v>2</v>
      </c>
      <c r="F2869">
        <v>3666</v>
      </c>
      <c r="G2869">
        <v>2660</v>
      </c>
      <c r="H2869">
        <v>39320</v>
      </c>
    </row>
    <row r="2870" spans="3:8" ht="13.5">
      <c r="C2870">
        <v>13023108968</v>
      </c>
      <c r="D2870">
        <v>61</v>
      </c>
      <c r="E2870">
        <v>151</v>
      </c>
      <c r="F2870">
        <v>68184</v>
      </c>
      <c r="G2870">
        <v>0</v>
      </c>
      <c r="H2870">
        <v>681840</v>
      </c>
    </row>
    <row r="2871" spans="3:8" ht="13.5">
      <c r="C2871">
        <v>13023109048</v>
      </c>
      <c r="D2871">
        <v>90</v>
      </c>
      <c r="E2871">
        <v>165</v>
      </c>
      <c r="F2871">
        <v>83015</v>
      </c>
      <c r="G2871">
        <v>0</v>
      </c>
      <c r="H2871">
        <v>830150</v>
      </c>
    </row>
    <row r="2872" spans="3:8" ht="13.5">
      <c r="C2872">
        <v>13023109127</v>
      </c>
      <c r="D2872">
        <v>1</v>
      </c>
      <c r="E2872">
        <v>26</v>
      </c>
      <c r="F2872">
        <v>60584</v>
      </c>
      <c r="G2872">
        <v>50580</v>
      </c>
      <c r="H2872">
        <v>656420</v>
      </c>
    </row>
    <row r="2873" spans="3:8" ht="13.5">
      <c r="C2873">
        <v>13023109128</v>
      </c>
      <c r="D2873">
        <v>66</v>
      </c>
      <c r="E2873">
        <v>124</v>
      </c>
      <c r="F2873">
        <v>71928</v>
      </c>
      <c r="G2873">
        <v>0</v>
      </c>
      <c r="H2873">
        <v>719280</v>
      </c>
    </row>
    <row r="2874" spans="3:8" ht="13.5">
      <c r="C2874">
        <v>13023109207</v>
      </c>
      <c r="D2874">
        <v>3</v>
      </c>
      <c r="E2874">
        <v>37</v>
      </c>
      <c r="F2874">
        <v>495300</v>
      </c>
      <c r="G2874">
        <v>68004</v>
      </c>
      <c r="H2874">
        <v>5021004</v>
      </c>
    </row>
    <row r="2875" spans="3:8" ht="13.5">
      <c r="C2875">
        <v>13023109208</v>
      </c>
      <c r="D2875">
        <v>84</v>
      </c>
      <c r="E2875">
        <v>145</v>
      </c>
      <c r="F2875">
        <v>85476</v>
      </c>
      <c r="G2875">
        <v>0</v>
      </c>
      <c r="H2875">
        <v>854760</v>
      </c>
    </row>
    <row r="2876" spans="3:8" ht="13.5">
      <c r="C2876">
        <v>13023199997</v>
      </c>
      <c r="D2876">
        <v>40</v>
      </c>
      <c r="E2876">
        <v>815</v>
      </c>
      <c r="F2876">
        <v>3990766</v>
      </c>
      <c r="G2876">
        <v>1588850</v>
      </c>
      <c r="H2876">
        <v>41496510</v>
      </c>
    </row>
    <row r="2877" spans="3:8" ht="13.5">
      <c r="C2877">
        <v>13023199998</v>
      </c>
      <c r="D2877">
        <v>2498</v>
      </c>
      <c r="E2877">
        <v>5708</v>
      </c>
      <c r="F2877">
        <v>2644624</v>
      </c>
      <c r="G2877">
        <v>0</v>
      </c>
      <c r="H2877">
        <v>26446240</v>
      </c>
    </row>
    <row r="2878" spans="3:8" ht="13.5">
      <c r="C2878">
        <v>13033100117</v>
      </c>
      <c r="D2878">
        <v>5</v>
      </c>
      <c r="E2878">
        <v>56</v>
      </c>
      <c r="F2878">
        <v>321895</v>
      </c>
      <c r="G2878">
        <v>102740</v>
      </c>
      <c r="H2878">
        <v>3321690</v>
      </c>
    </row>
    <row r="2879" spans="3:8" ht="13.5">
      <c r="C2879">
        <v>13033100118</v>
      </c>
      <c r="D2879">
        <v>665</v>
      </c>
      <c r="E2879">
        <v>1823</v>
      </c>
      <c r="F2879">
        <v>686121</v>
      </c>
      <c r="G2879">
        <v>0</v>
      </c>
      <c r="H2879">
        <v>6861210</v>
      </c>
    </row>
    <row r="2880" spans="3:8" ht="13.5">
      <c r="C2880">
        <v>13033100297</v>
      </c>
      <c r="D2880">
        <v>5</v>
      </c>
      <c r="E2880">
        <v>90</v>
      </c>
      <c r="F2880">
        <v>302619</v>
      </c>
      <c r="G2880">
        <v>184984</v>
      </c>
      <c r="H2880">
        <v>3211174</v>
      </c>
    </row>
    <row r="2881" spans="3:8" ht="13.5">
      <c r="C2881">
        <v>13033100298</v>
      </c>
      <c r="D2881">
        <v>883</v>
      </c>
      <c r="E2881">
        <v>2712</v>
      </c>
      <c r="F2881">
        <v>999020</v>
      </c>
      <c r="G2881">
        <v>0</v>
      </c>
      <c r="H2881">
        <v>9990200</v>
      </c>
    </row>
    <row r="2882" spans="3:8" ht="13.5">
      <c r="C2882">
        <v>13033100377</v>
      </c>
      <c r="D2882">
        <v>5</v>
      </c>
      <c r="E2882">
        <v>72</v>
      </c>
      <c r="F2882">
        <v>269781</v>
      </c>
      <c r="G2882">
        <v>138454</v>
      </c>
      <c r="H2882">
        <v>2836264</v>
      </c>
    </row>
    <row r="2883" spans="3:8" ht="13.5">
      <c r="C2883">
        <v>13033100378</v>
      </c>
      <c r="D2883">
        <v>151</v>
      </c>
      <c r="E2883">
        <v>353</v>
      </c>
      <c r="F2883">
        <v>157813</v>
      </c>
      <c r="G2883">
        <v>0</v>
      </c>
      <c r="H2883">
        <v>1578130</v>
      </c>
    </row>
    <row r="2884" spans="3:8" ht="13.5">
      <c r="C2884">
        <v>13033100457</v>
      </c>
      <c r="D2884">
        <v>3</v>
      </c>
      <c r="E2884">
        <v>52</v>
      </c>
      <c r="F2884">
        <v>116862</v>
      </c>
      <c r="G2884">
        <v>104388</v>
      </c>
      <c r="H2884">
        <v>1273008</v>
      </c>
    </row>
    <row r="2885" spans="3:8" ht="13.5">
      <c r="C2885">
        <v>13033100458</v>
      </c>
      <c r="D2885">
        <v>239</v>
      </c>
      <c r="E2885">
        <v>828</v>
      </c>
      <c r="F2885">
        <v>451450</v>
      </c>
      <c r="G2885">
        <v>0</v>
      </c>
      <c r="H2885">
        <v>4514500</v>
      </c>
    </row>
    <row r="2886" spans="3:8" ht="13.5">
      <c r="C2886">
        <v>13033105247</v>
      </c>
      <c r="D2886">
        <v>2</v>
      </c>
      <c r="E2886">
        <v>39</v>
      </c>
      <c r="F2886">
        <v>164923</v>
      </c>
      <c r="G2886">
        <v>82142</v>
      </c>
      <c r="H2886">
        <v>1731372</v>
      </c>
    </row>
    <row r="2887" spans="3:8" ht="13.5">
      <c r="C2887">
        <v>13033105248</v>
      </c>
      <c r="D2887">
        <v>58</v>
      </c>
      <c r="E2887">
        <v>146</v>
      </c>
      <c r="F2887">
        <v>58639</v>
      </c>
      <c r="G2887">
        <v>0</v>
      </c>
      <c r="H2887">
        <v>586390</v>
      </c>
    </row>
    <row r="2888" spans="3:8" ht="13.5">
      <c r="C2888">
        <v>13033105817</v>
      </c>
      <c r="D2888">
        <v>1</v>
      </c>
      <c r="E2888">
        <v>20</v>
      </c>
      <c r="F2888">
        <v>42669</v>
      </c>
      <c r="G2888">
        <v>39692</v>
      </c>
      <c r="H2888">
        <v>466382</v>
      </c>
    </row>
    <row r="2889" spans="3:8" ht="13.5">
      <c r="C2889">
        <v>13033105818</v>
      </c>
      <c r="D2889">
        <v>13</v>
      </c>
      <c r="E2889">
        <v>25</v>
      </c>
      <c r="F2889">
        <v>17653</v>
      </c>
      <c r="G2889">
        <v>0</v>
      </c>
      <c r="H2889">
        <v>176530</v>
      </c>
    </row>
    <row r="2890" spans="3:8" ht="13.5">
      <c r="C2890">
        <v>13033106158</v>
      </c>
      <c r="D2890">
        <v>25</v>
      </c>
      <c r="E2890">
        <v>42</v>
      </c>
      <c r="F2890">
        <v>24629</v>
      </c>
      <c r="G2890">
        <v>0</v>
      </c>
      <c r="H2890">
        <v>246290</v>
      </c>
    </row>
    <row r="2891" spans="3:8" ht="13.5">
      <c r="C2891">
        <v>13033106807</v>
      </c>
      <c r="D2891">
        <v>1</v>
      </c>
      <c r="E2891">
        <v>12</v>
      </c>
      <c r="F2891">
        <v>222029</v>
      </c>
      <c r="G2891">
        <v>23386</v>
      </c>
      <c r="H2891">
        <v>2243676</v>
      </c>
    </row>
    <row r="2892" spans="3:8" ht="13.5">
      <c r="C2892">
        <v>13033106808</v>
      </c>
      <c r="D2892">
        <v>20</v>
      </c>
      <c r="E2892">
        <v>52</v>
      </c>
      <c r="F2892">
        <v>48733</v>
      </c>
      <c r="G2892">
        <v>0</v>
      </c>
      <c r="H2892">
        <v>487330</v>
      </c>
    </row>
    <row r="2893" spans="3:8" ht="13.5">
      <c r="C2893">
        <v>13033107718</v>
      </c>
      <c r="D2893">
        <v>22</v>
      </c>
      <c r="E2893">
        <v>45</v>
      </c>
      <c r="F2893">
        <v>17127</v>
      </c>
      <c r="G2893">
        <v>0</v>
      </c>
      <c r="H2893">
        <v>171270</v>
      </c>
    </row>
    <row r="2894" spans="3:8" ht="13.5">
      <c r="C2894">
        <v>13033108218</v>
      </c>
      <c r="D2894">
        <v>32</v>
      </c>
      <c r="E2894">
        <v>48</v>
      </c>
      <c r="F2894">
        <v>32401</v>
      </c>
      <c r="G2894">
        <v>0</v>
      </c>
      <c r="H2894">
        <v>324010</v>
      </c>
    </row>
    <row r="2895" spans="3:8" ht="13.5">
      <c r="C2895">
        <v>13033108398</v>
      </c>
      <c r="D2895">
        <v>16</v>
      </c>
      <c r="E2895">
        <v>33</v>
      </c>
      <c r="F2895">
        <v>14978</v>
      </c>
      <c r="G2895">
        <v>0</v>
      </c>
      <c r="H2895">
        <v>149780</v>
      </c>
    </row>
    <row r="2896" spans="3:8" ht="13.5">
      <c r="C2896">
        <v>13033108478</v>
      </c>
      <c r="D2896">
        <v>13</v>
      </c>
      <c r="E2896">
        <v>19</v>
      </c>
      <c r="F2896">
        <v>9055</v>
      </c>
      <c r="G2896">
        <v>0</v>
      </c>
      <c r="H2896">
        <v>90550</v>
      </c>
    </row>
    <row r="2897" spans="3:8" ht="13.5">
      <c r="C2897">
        <v>13033108627</v>
      </c>
      <c r="D2897">
        <v>3</v>
      </c>
      <c r="E2897">
        <v>36</v>
      </c>
      <c r="F2897">
        <v>89230</v>
      </c>
      <c r="G2897">
        <v>70046</v>
      </c>
      <c r="H2897">
        <v>962346</v>
      </c>
    </row>
    <row r="2898" spans="3:8" ht="13.5">
      <c r="C2898">
        <v>13033108628</v>
      </c>
      <c r="D2898">
        <v>58</v>
      </c>
      <c r="E2898">
        <v>131</v>
      </c>
      <c r="F2898">
        <v>72441</v>
      </c>
      <c r="G2898">
        <v>0</v>
      </c>
      <c r="H2898">
        <v>724410</v>
      </c>
    </row>
    <row r="2899" spans="3:8" ht="13.5">
      <c r="C2899">
        <v>13033108707</v>
      </c>
      <c r="D2899">
        <v>2</v>
      </c>
      <c r="E2899">
        <v>44</v>
      </c>
      <c r="F2899">
        <v>88105</v>
      </c>
      <c r="G2899">
        <v>87550</v>
      </c>
      <c r="H2899">
        <v>968600</v>
      </c>
    </row>
    <row r="2900" spans="3:8" ht="13.5">
      <c r="C2900">
        <v>13033108708</v>
      </c>
      <c r="D2900">
        <v>50</v>
      </c>
      <c r="E2900">
        <v>99</v>
      </c>
      <c r="F2900">
        <v>46679</v>
      </c>
      <c r="G2900">
        <v>0</v>
      </c>
      <c r="H2900">
        <v>466790</v>
      </c>
    </row>
    <row r="2901" spans="3:8" ht="13.5">
      <c r="C2901">
        <v>13033108887</v>
      </c>
      <c r="D2901">
        <v>2</v>
      </c>
      <c r="E2901">
        <v>32</v>
      </c>
      <c r="F2901">
        <v>122392</v>
      </c>
      <c r="G2901">
        <v>65458</v>
      </c>
      <c r="H2901">
        <v>1289378</v>
      </c>
    </row>
    <row r="2902" spans="3:8" ht="13.5">
      <c r="C2902">
        <v>13033108888</v>
      </c>
      <c r="D2902">
        <v>75</v>
      </c>
      <c r="E2902">
        <v>197</v>
      </c>
      <c r="F2902">
        <v>64903</v>
      </c>
      <c r="G2902">
        <v>0</v>
      </c>
      <c r="H2902">
        <v>649030</v>
      </c>
    </row>
    <row r="2903" spans="3:8" ht="13.5">
      <c r="C2903">
        <v>13033108968</v>
      </c>
      <c r="D2903">
        <v>56</v>
      </c>
      <c r="E2903">
        <v>165</v>
      </c>
      <c r="F2903">
        <v>61066</v>
      </c>
      <c r="G2903">
        <v>0</v>
      </c>
      <c r="H2903">
        <v>610660</v>
      </c>
    </row>
    <row r="2904" spans="3:8" ht="13.5">
      <c r="C2904">
        <v>13033109047</v>
      </c>
      <c r="D2904">
        <v>1</v>
      </c>
      <c r="E2904">
        <v>31</v>
      </c>
      <c r="F2904">
        <v>73014</v>
      </c>
      <c r="G2904">
        <v>59520</v>
      </c>
      <c r="H2904">
        <v>789660</v>
      </c>
    </row>
    <row r="2905" spans="3:8" ht="13.5">
      <c r="C2905">
        <v>13033109048</v>
      </c>
      <c r="D2905">
        <v>80</v>
      </c>
      <c r="E2905">
        <v>190</v>
      </c>
      <c r="F2905">
        <v>98659</v>
      </c>
      <c r="G2905">
        <v>0</v>
      </c>
      <c r="H2905">
        <v>986590</v>
      </c>
    </row>
    <row r="2906" spans="3:8" ht="13.5">
      <c r="C2906">
        <v>13033109127</v>
      </c>
      <c r="D2906">
        <v>1</v>
      </c>
      <c r="E2906">
        <v>18</v>
      </c>
      <c r="F2906">
        <v>144391</v>
      </c>
      <c r="G2906">
        <v>37416</v>
      </c>
      <c r="H2906">
        <v>1481326</v>
      </c>
    </row>
    <row r="2907" spans="3:8" ht="13.5">
      <c r="C2907">
        <v>13033109128</v>
      </c>
      <c r="D2907">
        <v>87</v>
      </c>
      <c r="E2907">
        <v>214</v>
      </c>
      <c r="F2907">
        <v>76623</v>
      </c>
      <c r="G2907">
        <v>0</v>
      </c>
      <c r="H2907">
        <v>766230</v>
      </c>
    </row>
    <row r="2908" spans="3:8" ht="13.5">
      <c r="C2908">
        <v>13033109207</v>
      </c>
      <c r="D2908">
        <v>2</v>
      </c>
      <c r="E2908">
        <v>34</v>
      </c>
      <c r="F2908">
        <v>84636</v>
      </c>
      <c r="G2908">
        <v>66948</v>
      </c>
      <c r="H2908">
        <v>913308</v>
      </c>
    </row>
    <row r="2909" spans="3:8" ht="13.5">
      <c r="C2909">
        <v>13033109208</v>
      </c>
      <c r="D2909">
        <v>45</v>
      </c>
      <c r="E2909">
        <v>98</v>
      </c>
      <c r="F2909">
        <v>57738</v>
      </c>
      <c r="G2909">
        <v>0</v>
      </c>
      <c r="H2909">
        <v>577380</v>
      </c>
    </row>
    <row r="2910" spans="3:8" ht="13.5">
      <c r="C2910">
        <v>13033199997</v>
      </c>
      <c r="D2910">
        <v>33</v>
      </c>
      <c r="E2910">
        <v>536</v>
      </c>
      <c r="F2910">
        <v>2042546</v>
      </c>
      <c r="G2910">
        <v>1062724</v>
      </c>
      <c r="H2910">
        <v>21488184</v>
      </c>
    </row>
    <row r="2911" spans="3:8" ht="13.5">
      <c r="C2911">
        <v>13033199998</v>
      </c>
      <c r="D2911">
        <v>2588</v>
      </c>
      <c r="E2911">
        <v>7220</v>
      </c>
      <c r="F2911">
        <v>2995728</v>
      </c>
      <c r="G2911">
        <v>0</v>
      </c>
      <c r="H2911">
        <v>29957280</v>
      </c>
    </row>
    <row r="2912" spans="3:8" ht="13.5">
      <c r="C2912">
        <v>13043100117</v>
      </c>
      <c r="D2912">
        <v>2</v>
      </c>
      <c r="E2912">
        <v>20</v>
      </c>
      <c r="F2912">
        <v>95217</v>
      </c>
      <c r="G2912">
        <v>32640</v>
      </c>
      <c r="H2912">
        <v>984810</v>
      </c>
    </row>
    <row r="2913" spans="3:8" ht="13.5">
      <c r="C2913">
        <v>13043100118</v>
      </c>
      <c r="D2913">
        <v>344</v>
      </c>
      <c r="E2913">
        <v>936</v>
      </c>
      <c r="F2913">
        <v>298620</v>
      </c>
      <c r="G2913">
        <v>0</v>
      </c>
      <c r="H2913">
        <v>2986200</v>
      </c>
    </row>
    <row r="2914" spans="3:8" ht="13.5">
      <c r="C2914">
        <v>13043100297</v>
      </c>
      <c r="D2914">
        <v>2</v>
      </c>
      <c r="E2914">
        <v>11</v>
      </c>
      <c r="F2914">
        <v>31381</v>
      </c>
      <c r="G2914">
        <v>22138</v>
      </c>
      <c r="H2914">
        <v>335948</v>
      </c>
    </row>
    <row r="2915" spans="3:8" ht="13.5">
      <c r="C2915">
        <v>13043100298</v>
      </c>
      <c r="D2915">
        <v>260</v>
      </c>
      <c r="E2915">
        <v>752</v>
      </c>
      <c r="F2915">
        <v>302849</v>
      </c>
      <c r="G2915">
        <v>0</v>
      </c>
      <c r="H2915">
        <v>3028490</v>
      </c>
    </row>
    <row r="2916" spans="3:8" ht="13.5">
      <c r="C2916">
        <v>13043100377</v>
      </c>
      <c r="D2916">
        <v>3</v>
      </c>
      <c r="E2916">
        <v>12</v>
      </c>
      <c r="F2916">
        <v>38797</v>
      </c>
      <c r="G2916">
        <v>20820</v>
      </c>
      <c r="H2916">
        <v>408790</v>
      </c>
    </row>
    <row r="2917" spans="3:8" ht="13.5">
      <c r="C2917">
        <v>13043100378</v>
      </c>
      <c r="D2917">
        <v>68</v>
      </c>
      <c r="E2917">
        <v>150</v>
      </c>
      <c r="F2917">
        <v>60282</v>
      </c>
      <c r="G2917">
        <v>0</v>
      </c>
      <c r="H2917">
        <v>602820</v>
      </c>
    </row>
    <row r="2918" spans="3:8" ht="13.5">
      <c r="C2918">
        <v>13043100458</v>
      </c>
      <c r="D2918">
        <v>27</v>
      </c>
      <c r="E2918">
        <v>84</v>
      </c>
      <c r="F2918">
        <v>30523</v>
      </c>
      <c r="G2918">
        <v>0</v>
      </c>
      <c r="H2918">
        <v>305230</v>
      </c>
    </row>
    <row r="2919" spans="3:8" ht="13.5">
      <c r="C2919">
        <v>13043105248</v>
      </c>
      <c r="D2919">
        <v>23</v>
      </c>
      <c r="E2919">
        <v>43</v>
      </c>
      <c r="F2919">
        <v>23860</v>
      </c>
      <c r="G2919">
        <v>0</v>
      </c>
      <c r="H2919">
        <v>238600</v>
      </c>
    </row>
    <row r="2920" spans="3:8" ht="13.5">
      <c r="C2920">
        <v>13043105818</v>
      </c>
      <c r="D2920">
        <v>9</v>
      </c>
      <c r="E2920">
        <v>17</v>
      </c>
      <c r="F2920">
        <v>8554</v>
      </c>
      <c r="G2920">
        <v>0</v>
      </c>
      <c r="H2920">
        <v>85540</v>
      </c>
    </row>
    <row r="2921" spans="3:8" ht="13.5">
      <c r="C2921">
        <v>13043106158</v>
      </c>
      <c r="D2921">
        <v>13</v>
      </c>
      <c r="E2921">
        <v>24</v>
      </c>
      <c r="F2921">
        <v>12052</v>
      </c>
      <c r="G2921">
        <v>0</v>
      </c>
      <c r="H2921">
        <v>120520</v>
      </c>
    </row>
    <row r="2922" spans="3:8" ht="13.5">
      <c r="C2922">
        <v>13043106807</v>
      </c>
      <c r="D2922">
        <v>1</v>
      </c>
      <c r="E2922">
        <v>18</v>
      </c>
      <c r="F2922">
        <v>38461</v>
      </c>
      <c r="G2922">
        <v>36774</v>
      </c>
      <c r="H2922">
        <v>421384</v>
      </c>
    </row>
    <row r="2923" spans="3:8" ht="13.5">
      <c r="C2923">
        <v>13043106808</v>
      </c>
      <c r="D2923">
        <v>12</v>
      </c>
      <c r="E2923">
        <v>39</v>
      </c>
      <c r="F2923">
        <v>16526</v>
      </c>
      <c r="G2923">
        <v>0</v>
      </c>
      <c r="H2923">
        <v>165260</v>
      </c>
    </row>
    <row r="2924" spans="3:8" ht="13.5">
      <c r="C2924">
        <v>13043107718</v>
      </c>
      <c r="D2924">
        <v>8</v>
      </c>
      <c r="E2924">
        <v>19</v>
      </c>
      <c r="F2924">
        <v>5777</v>
      </c>
      <c r="G2924">
        <v>0</v>
      </c>
      <c r="H2924">
        <v>57770</v>
      </c>
    </row>
    <row r="2925" spans="3:8" ht="13.5">
      <c r="C2925">
        <v>13043108218</v>
      </c>
      <c r="D2925">
        <v>6</v>
      </c>
      <c r="E2925">
        <v>11</v>
      </c>
      <c r="F2925">
        <v>12065</v>
      </c>
      <c r="G2925">
        <v>0</v>
      </c>
      <c r="H2925">
        <v>120650</v>
      </c>
    </row>
    <row r="2926" spans="3:8" ht="13.5">
      <c r="C2926">
        <v>13043108398</v>
      </c>
      <c r="D2926">
        <v>5</v>
      </c>
      <c r="E2926">
        <v>11</v>
      </c>
      <c r="F2926">
        <v>2907</v>
      </c>
      <c r="G2926">
        <v>0</v>
      </c>
      <c r="H2926">
        <v>29070</v>
      </c>
    </row>
    <row r="2927" spans="3:8" ht="13.5">
      <c r="C2927">
        <v>13043108478</v>
      </c>
      <c r="D2927">
        <v>6</v>
      </c>
      <c r="E2927">
        <v>9</v>
      </c>
      <c r="F2927">
        <v>2928</v>
      </c>
      <c r="G2927">
        <v>0</v>
      </c>
      <c r="H2927">
        <v>29280</v>
      </c>
    </row>
    <row r="2928" spans="3:8" ht="13.5">
      <c r="C2928">
        <v>13043108627</v>
      </c>
      <c r="D2928">
        <v>1</v>
      </c>
      <c r="E2928">
        <v>21</v>
      </c>
      <c r="F2928">
        <v>94303</v>
      </c>
      <c r="G2928">
        <v>37480</v>
      </c>
      <c r="H2928">
        <v>980510</v>
      </c>
    </row>
    <row r="2929" spans="3:8" ht="13.5">
      <c r="C2929">
        <v>13043108628</v>
      </c>
      <c r="D2929">
        <v>48</v>
      </c>
      <c r="E2929">
        <v>171</v>
      </c>
      <c r="F2929">
        <v>56517</v>
      </c>
      <c r="G2929">
        <v>0</v>
      </c>
      <c r="H2929">
        <v>565170</v>
      </c>
    </row>
    <row r="2930" spans="3:8" ht="13.5">
      <c r="C2930">
        <v>13043108707</v>
      </c>
      <c r="D2930">
        <v>1</v>
      </c>
      <c r="E2930">
        <v>19</v>
      </c>
      <c r="F2930">
        <v>40716</v>
      </c>
      <c r="G2930">
        <v>32000</v>
      </c>
      <c r="H2930">
        <v>439160</v>
      </c>
    </row>
    <row r="2931" spans="3:8" ht="13.5">
      <c r="C2931">
        <v>13043108708</v>
      </c>
      <c r="D2931">
        <v>34</v>
      </c>
      <c r="E2931">
        <v>65</v>
      </c>
      <c r="F2931">
        <v>43379</v>
      </c>
      <c r="G2931">
        <v>0</v>
      </c>
      <c r="H2931">
        <v>433790</v>
      </c>
    </row>
    <row r="2932" spans="3:8" ht="13.5">
      <c r="C2932">
        <v>13043108887</v>
      </c>
      <c r="D2932">
        <v>1</v>
      </c>
      <c r="E2932">
        <v>19</v>
      </c>
      <c r="F2932">
        <v>123321</v>
      </c>
      <c r="G2932">
        <v>35800</v>
      </c>
      <c r="H2932">
        <v>1269010</v>
      </c>
    </row>
    <row r="2933" spans="3:8" ht="13.5">
      <c r="C2933">
        <v>13043108888</v>
      </c>
      <c r="D2933">
        <v>14</v>
      </c>
      <c r="E2933">
        <v>41</v>
      </c>
      <c r="F2933">
        <v>13721</v>
      </c>
      <c r="G2933">
        <v>0</v>
      </c>
      <c r="H2933">
        <v>137210</v>
      </c>
    </row>
    <row r="2934" spans="3:8" ht="13.5">
      <c r="C2934">
        <v>13043108968</v>
      </c>
      <c r="D2934">
        <v>10</v>
      </c>
      <c r="E2934">
        <v>17</v>
      </c>
      <c r="F2934">
        <v>9867</v>
      </c>
      <c r="G2934">
        <v>0</v>
      </c>
      <c r="H2934">
        <v>98670</v>
      </c>
    </row>
    <row r="2935" spans="3:8" ht="13.5">
      <c r="C2935">
        <v>13043109047</v>
      </c>
      <c r="D2935">
        <v>2</v>
      </c>
      <c r="E2935">
        <v>40</v>
      </c>
      <c r="F2935">
        <v>155608</v>
      </c>
      <c r="G2935">
        <v>69760</v>
      </c>
      <c r="H2935">
        <v>1625840</v>
      </c>
    </row>
    <row r="2936" spans="3:8" ht="13.5">
      <c r="C2936">
        <v>13043109048</v>
      </c>
      <c r="D2936">
        <v>45</v>
      </c>
      <c r="E2936">
        <v>106</v>
      </c>
      <c r="F2936">
        <v>44686</v>
      </c>
      <c r="G2936">
        <v>0</v>
      </c>
      <c r="H2936">
        <v>446860</v>
      </c>
    </row>
    <row r="2937" spans="3:8" ht="13.5">
      <c r="C2937">
        <v>13043109128</v>
      </c>
      <c r="D2937">
        <v>36</v>
      </c>
      <c r="E2937">
        <v>116</v>
      </c>
      <c r="F2937">
        <v>31969</v>
      </c>
      <c r="G2937">
        <v>0</v>
      </c>
      <c r="H2937">
        <v>319690</v>
      </c>
    </row>
    <row r="2938" spans="3:8" ht="13.5">
      <c r="C2938">
        <v>13043109207</v>
      </c>
      <c r="D2938">
        <v>1</v>
      </c>
      <c r="E2938">
        <v>31</v>
      </c>
      <c r="F2938">
        <v>107010</v>
      </c>
      <c r="G2938">
        <v>64358</v>
      </c>
      <c r="H2938">
        <v>1134458</v>
      </c>
    </row>
    <row r="2939" spans="3:8" ht="13.5">
      <c r="C2939">
        <v>13043109208</v>
      </c>
      <c r="D2939">
        <v>35</v>
      </c>
      <c r="E2939">
        <v>59</v>
      </c>
      <c r="F2939">
        <v>33847</v>
      </c>
      <c r="G2939">
        <v>0</v>
      </c>
      <c r="H2939">
        <v>338470</v>
      </c>
    </row>
    <row r="2940" spans="3:8" ht="13.5">
      <c r="C2940">
        <v>13043199997</v>
      </c>
      <c r="D2940">
        <v>14</v>
      </c>
      <c r="E2940">
        <v>191</v>
      </c>
      <c r="F2940">
        <v>724814</v>
      </c>
      <c r="G2940">
        <v>351770</v>
      </c>
      <c r="H2940">
        <v>7599910</v>
      </c>
    </row>
    <row r="2941" spans="3:8" ht="13.5">
      <c r="C2941">
        <v>13043199998</v>
      </c>
      <c r="D2941">
        <v>1003</v>
      </c>
      <c r="E2941">
        <v>2670</v>
      </c>
      <c r="F2941">
        <v>1010929</v>
      </c>
      <c r="G2941">
        <v>0</v>
      </c>
      <c r="H2941">
        <v>10109290</v>
      </c>
    </row>
    <row r="2942" spans="3:8" ht="13.5">
      <c r="C2942">
        <v>13053100118</v>
      </c>
      <c r="D2942">
        <v>108</v>
      </c>
      <c r="E2942">
        <v>196</v>
      </c>
      <c r="F2942">
        <v>96695</v>
      </c>
      <c r="G2942">
        <v>0</v>
      </c>
      <c r="H2942">
        <v>966950</v>
      </c>
    </row>
    <row r="2943" spans="3:8" ht="13.5">
      <c r="C2943">
        <v>13053100298</v>
      </c>
      <c r="D2943">
        <v>112</v>
      </c>
      <c r="E2943">
        <v>290</v>
      </c>
      <c r="F2943">
        <v>101530</v>
      </c>
      <c r="G2943">
        <v>0</v>
      </c>
      <c r="H2943">
        <v>1015300</v>
      </c>
    </row>
    <row r="2944" spans="3:8" ht="13.5">
      <c r="C2944">
        <v>13053100378</v>
      </c>
      <c r="D2944">
        <v>90</v>
      </c>
      <c r="E2944">
        <v>188</v>
      </c>
      <c r="F2944">
        <v>74188</v>
      </c>
      <c r="G2944">
        <v>0</v>
      </c>
      <c r="H2944">
        <v>741880</v>
      </c>
    </row>
    <row r="2945" spans="3:8" ht="13.5">
      <c r="C2945">
        <v>13053100458</v>
      </c>
      <c r="D2945">
        <v>31</v>
      </c>
      <c r="E2945">
        <v>86</v>
      </c>
      <c r="F2945">
        <v>26789</v>
      </c>
      <c r="G2945">
        <v>0</v>
      </c>
      <c r="H2945">
        <v>267890</v>
      </c>
    </row>
    <row r="2946" spans="3:8" ht="13.5">
      <c r="C2946">
        <v>13053105248</v>
      </c>
      <c r="D2946">
        <v>3</v>
      </c>
      <c r="E2946">
        <v>7</v>
      </c>
      <c r="F2946">
        <v>1260</v>
      </c>
      <c r="G2946">
        <v>0</v>
      </c>
      <c r="H2946">
        <v>12600</v>
      </c>
    </row>
    <row r="2947" spans="3:8" ht="13.5">
      <c r="C2947">
        <v>13053105818</v>
      </c>
      <c r="D2947">
        <v>2</v>
      </c>
      <c r="E2947">
        <v>2</v>
      </c>
      <c r="F2947">
        <v>2617</v>
      </c>
      <c r="G2947">
        <v>0</v>
      </c>
      <c r="H2947">
        <v>26170</v>
      </c>
    </row>
    <row r="2948" spans="3:8" ht="13.5">
      <c r="C2948">
        <v>13053106158</v>
      </c>
      <c r="D2948">
        <v>4</v>
      </c>
      <c r="E2948">
        <v>4</v>
      </c>
      <c r="F2948">
        <v>4683</v>
      </c>
      <c r="G2948">
        <v>0</v>
      </c>
      <c r="H2948">
        <v>46830</v>
      </c>
    </row>
    <row r="2949" spans="3:8" ht="13.5">
      <c r="C2949">
        <v>13053106808</v>
      </c>
      <c r="D2949">
        <v>6</v>
      </c>
      <c r="E2949">
        <v>10</v>
      </c>
      <c r="F2949">
        <v>4171</v>
      </c>
      <c r="G2949">
        <v>0</v>
      </c>
      <c r="H2949">
        <v>41710</v>
      </c>
    </row>
    <row r="2950" spans="3:8" ht="13.5">
      <c r="C2950">
        <v>13053107718</v>
      </c>
      <c r="D2950">
        <v>2</v>
      </c>
      <c r="E2950">
        <v>6</v>
      </c>
      <c r="F2950">
        <v>958</v>
      </c>
      <c r="G2950">
        <v>0</v>
      </c>
      <c r="H2950">
        <v>9580</v>
      </c>
    </row>
    <row r="2951" spans="3:8" ht="13.5">
      <c r="C2951">
        <v>13053108218</v>
      </c>
      <c r="D2951">
        <v>5</v>
      </c>
      <c r="E2951">
        <v>8</v>
      </c>
      <c r="F2951">
        <v>7720</v>
      </c>
      <c r="G2951">
        <v>0</v>
      </c>
      <c r="H2951">
        <v>77200</v>
      </c>
    </row>
    <row r="2952" spans="3:8" ht="13.5">
      <c r="C2952">
        <v>13053108398</v>
      </c>
      <c r="D2952">
        <v>2</v>
      </c>
      <c r="E2952">
        <v>2</v>
      </c>
      <c r="F2952">
        <v>740</v>
      </c>
      <c r="G2952">
        <v>0</v>
      </c>
      <c r="H2952">
        <v>7400</v>
      </c>
    </row>
    <row r="2953" spans="3:8" ht="13.5">
      <c r="C2953">
        <v>13053108478</v>
      </c>
      <c r="D2953">
        <v>2</v>
      </c>
      <c r="E2953">
        <v>7</v>
      </c>
      <c r="F2953">
        <v>1741</v>
      </c>
      <c r="G2953">
        <v>0</v>
      </c>
      <c r="H2953">
        <v>17410</v>
      </c>
    </row>
    <row r="2954" spans="3:8" ht="13.5">
      <c r="C2954">
        <v>13053108628</v>
      </c>
      <c r="D2954">
        <v>14</v>
      </c>
      <c r="E2954">
        <v>35</v>
      </c>
      <c r="F2954">
        <v>12113</v>
      </c>
      <c r="G2954">
        <v>0</v>
      </c>
      <c r="H2954">
        <v>121130</v>
      </c>
    </row>
    <row r="2955" spans="3:8" ht="13.5">
      <c r="C2955">
        <v>13053108708</v>
      </c>
      <c r="D2955">
        <v>19</v>
      </c>
      <c r="E2955">
        <v>32</v>
      </c>
      <c r="F2955">
        <v>10599</v>
      </c>
      <c r="G2955">
        <v>0</v>
      </c>
      <c r="H2955">
        <v>105990</v>
      </c>
    </row>
    <row r="2956" spans="3:8" ht="13.5">
      <c r="C2956">
        <v>13053108888</v>
      </c>
      <c r="D2956">
        <v>4</v>
      </c>
      <c r="E2956">
        <v>8</v>
      </c>
      <c r="F2956">
        <v>2111</v>
      </c>
      <c r="G2956">
        <v>0</v>
      </c>
      <c r="H2956">
        <v>21110</v>
      </c>
    </row>
    <row r="2957" spans="3:8" ht="13.5">
      <c r="C2957">
        <v>13053108968</v>
      </c>
      <c r="D2957">
        <v>19</v>
      </c>
      <c r="E2957">
        <v>26</v>
      </c>
      <c r="F2957">
        <v>16053</v>
      </c>
      <c r="G2957">
        <v>0</v>
      </c>
      <c r="H2957">
        <v>160530</v>
      </c>
    </row>
    <row r="2958" spans="3:8" ht="13.5">
      <c r="C2958">
        <v>13053109048</v>
      </c>
      <c r="D2958">
        <v>19</v>
      </c>
      <c r="E2958">
        <v>39</v>
      </c>
      <c r="F2958">
        <v>14718</v>
      </c>
      <c r="G2958">
        <v>0</v>
      </c>
      <c r="H2958">
        <v>147180</v>
      </c>
    </row>
    <row r="2959" spans="3:8" ht="13.5">
      <c r="C2959">
        <v>13053109128</v>
      </c>
      <c r="D2959">
        <v>10</v>
      </c>
      <c r="E2959">
        <v>17</v>
      </c>
      <c r="F2959">
        <v>8110</v>
      </c>
      <c r="G2959">
        <v>0</v>
      </c>
      <c r="H2959">
        <v>81100</v>
      </c>
    </row>
    <row r="2960" spans="3:8" ht="13.5">
      <c r="C2960">
        <v>13053109208</v>
      </c>
      <c r="D2960">
        <v>26</v>
      </c>
      <c r="E2960">
        <v>49</v>
      </c>
      <c r="F2960">
        <v>17122</v>
      </c>
      <c r="G2960">
        <v>0</v>
      </c>
      <c r="H2960">
        <v>171220</v>
      </c>
    </row>
    <row r="2961" spans="3:8" ht="13.5">
      <c r="C2961">
        <v>13053199998</v>
      </c>
      <c r="D2961">
        <v>478</v>
      </c>
      <c r="E2961">
        <v>1012</v>
      </c>
      <c r="F2961">
        <v>403918</v>
      </c>
      <c r="G2961">
        <v>0</v>
      </c>
      <c r="H2961">
        <v>4039180</v>
      </c>
    </row>
    <row r="2962" spans="3:8" ht="13.5">
      <c r="C2962">
        <v>13063100117</v>
      </c>
      <c r="D2962">
        <v>1</v>
      </c>
      <c r="E2962">
        <v>3</v>
      </c>
      <c r="F2962">
        <v>11475</v>
      </c>
      <c r="G2962">
        <v>2710</v>
      </c>
      <c r="H2962">
        <v>117460</v>
      </c>
    </row>
    <row r="2963" spans="3:8" ht="13.5">
      <c r="C2963">
        <v>13063100118</v>
      </c>
      <c r="D2963">
        <v>342</v>
      </c>
      <c r="E2963">
        <v>780</v>
      </c>
      <c r="F2963">
        <v>283513</v>
      </c>
      <c r="G2963">
        <v>0</v>
      </c>
      <c r="H2963">
        <v>2835130</v>
      </c>
    </row>
    <row r="2964" spans="3:8" ht="13.5">
      <c r="C2964">
        <v>13063100297</v>
      </c>
      <c r="D2964">
        <v>1</v>
      </c>
      <c r="E2964">
        <v>31</v>
      </c>
      <c r="F2964">
        <v>54761</v>
      </c>
      <c r="G2964">
        <v>61070</v>
      </c>
      <c r="H2964">
        <v>608680</v>
      </c>
    </row>
    <row r="2965" spans="3:8" ht="13.5">
      <c r="C2965">
        <v>13063100298</v>
      </c>
      <c r="D2965">
        <v>161</v>
      </c>
      <c r="E2965">
        <v>447</v>
      </c>
      <c r="F2965">
        <v>154034</v>
      </c>
      <c r="G2965">
        <v>0</v>
      </c>
      <c r="H2965">
        <v>1540340</v>
      </c>
    </row>
    <row r="2966" spans="3:8" ht="13.5">
      <c r="C2966">
        <v>13063100378</v>
      </c>
      <c r="D2966">
        <v>120</v>
      </c>
      <c r="E2966">
        <v>271</v>
      </c>
      <c r="F2966">
        <v>107094</v>
      </c>
      <c r="G2966">
        <v>0</v>
      </c>
      <c r="H2966">
        <v>1070940</v>
      </c>
    </row>
    <row r="2967" spans="3:8" ht="13.5">
      <c r="C2967">
        <v>13063100457</v>
      </c>
      <c r="D2967">
        <v>1</v>
      </c>
      <c r="E2967">
        <v>2</v>
      </c>
      <c r="F2967">
        <v>4167</v>
      </c>
      <c r="G2967">
        <v>690</v>
      </c>
      <c r="H2967">
        <v>42360</v>
      </c>
    </row>
    <row r="2968" spans="3:8" ht="13.5">
      <c r="C2968">
        <v>13063100458</v>
      </c>
      <c r="D2968">
        <v>70</v>
      </c>
      <c r="E2968">
        <v>165</v>
      </c>
      <c r="F2968">
        <v>64963</v>
      </c>
      <c r="G2968">
        <v>0</v>
      </c>
      <c r="H2968">
        <v>649630</v>
      </c>
    </row>
    <row r="2969" spans="3:8" ht="13.5">
      <c r="C2969">
        <v>13063105248</v>
      </c>
      <c r="D2969">
        <v>27</v>
      </c>
      <c r="E2969">
        <v>64</v>
      </c>
      <c r="F2969">
        <v>24418</v>
      </c>
      <c r="G2969">
        <v>0</v>
      </c>
      <c r="H2969">
        <v>244180</v>
      </c>
    </row>
    <row r="2970" spans="3:8" ht="13.5">
      <c r="C2970">
        <v>13063105818</v>
      </c>
      <c r="D2970">
        <v>4</v>
      </c>
      <c r="E2970">
        <v>4</v>
      </c>
      <c r="F2970">
        <v>2384</v>
      </c>
      <c r="G2970">
        <v>0</v>
      </c>
      <c r="H2970">
        <v>23840</v>
      </c>
    </row>
    <row r="2971" spans="3:8" ht="13.5">
      <c r="C2971">
        <v>13063106157</v>
      </c>
      <c r="D2971">
        <v>1</v>
      </c>
      <c r="E2971">
        <v>19</v>
      </c>
      <c r="F2971">
        <v>36597</v>
      </c>
      <c r="G2971">
        <v>36790</v>
      </c>
      <c r="H2971">
        <v>402760</v>
      </c>
    </row>
    <row r="2972" spans="3:8" ht="13.5">
      <c r="C2972">
        <v>13063106158</v>
      </c>
      <c r="D2972">
        <v>11</v>
      </c>
      <c r="E2972">
        <v>25</v>
      </c>
      <c r="F2972">
        <v>10211</v>
      </c>
      <c r="G2972">
        <v>0</v>
      </c>
      <c r="H2972">
        <v>102110</v>
      </c>
    </row>
    <row r="2973" spans="3:8" ht="13.5">
      <c r="C2973">
        <v>13063106808</v>
      </c>
      <c r="D2973">
        <v>7</v>
      </c>
      <c r="E2973">
        <v>10</v>
      </c>
      <c r="F2973">
        <v>6685</v>
      </c>
      <c r="G2973">
        <v>0</v>
      </c>
      <c r="H2973">
        <v>66850</v>
      </c>
    </row>
    <row r="2974" spans="3:8" ht="13.5">
      <c r="C2974">
        <v>13063107717</v>
      </c>
      <c r="D2974">
        <v>1</v>
      </c>
      <c r="E2974">
        <v>20</v>
      </c>
      <c r="F2974">
        <v>54964</v>
      </c>
      <c r="G2974">
        <v>38070</v>
      </c>
      <c r="H2974">
        <v>587710</v>
      </c>
    </row>
    <row r="2975" spans="3:8" ht="13.5">
      <c r="C2975">
        <v>13063107718</v>
      </c>
      <c r="D2975">
        <v>3</v>
      </c>
      <c r="E2975">
        <v>7</v>
      </c>
      <c r="F2975">
        <v>4064</v>
      </c>
      <c r="G2975">
        <v>0</v>
      </c>
      <c r="H2975">
        <v>40640</v>
      </c>
    </row>
    <row r="2976" spans="3:8" ht="13.5">
      <c r="C2976">
        <v>13063108218</v>
      </c>
      <c r="D2976">
        <v>10</v>
      </c>
      <c r="E2976">
        <v>16</v>
      </c>
      <c r="F2976">
        <v>23655</v>
      </c>
      <c r="G2976">
        <v>0</v>
      </c>
      <c r="H2976">
        <v>236550</v>
      </c>
    </row>
    <row r="2977" spans="3:8" ht="13.5">
      <c r="C2977">
        <v>13063108398</v>
      </c>
      <c r="D2977">
        <v>3</v>
      </c>
      <c r="E2977">
        <v>4</v>
      </c>
      <c r="F2977">
        <v>1628</v>
      </c>
      <c r="G2977">
        <v>0</v>
      </c>
      <c r="H2977">
        <v>16280</v>
      </c>
    </row>
    <row r="2978" spans="3:8" ht="13.5">
      <c r="C2978">
        <v>13063108478</v>
      </c>
      <c r="D2978">
        <v>3</v>
      </c>
      <c r="E2978">
        <v>4</v>
      </c>
      <c r="F2978">
        <v>2562</v>
      </c>
      <c r="G2978">
        <v>0</v>
      </c>
      <c r="H2978">
        <v>25620</v>
      </c>
    </row>
    <row r="2979" spans="3:8" ht="13.5">
      <c r="C2979">
        <v>13063108628</v>
      </c>
      <c r="D2979">
        <v>36</v>
      </c>
      <c r="E2979">
        <v>74</v>
      </c>
      <c r="F2979">
        <v>49708</v>
      </c>
      <c r="G2979">
        <v>0</v>
      </c>
      <c r="H2979">
        <v>497080</v>
      </c>
    </row>
    <row r="2980" spans="3:8" ht="13.5">
      <c r="C2980">
        <v>13063108708</v>
      </c>
      <c r="D2980">
        <v>14</v>
      </c>
      <c r="E2980">
        <v>25</v>
      </c>
      <c r="F2980">
        <v>11755</v>
      </c>
      <c r="G2980">
        <v>0</v>
      </c>
      <c r="H2980">
        <v>117550</v>
      </c>
    </row>
    <row r="2981" spans="3:8" ht="13.5">
      <c r="C2981">
        <v>13063108888</v>
      </c>
      <c r="D2981">
        <v>20</v>
      </c>
      <c r="E2981">
        <v>45</v>
      </c>
      <c r="F2981">
        <v>18322</v>
      </c>
      <c r="G2981">
        <v>0</v>
      </c>
      <c r="H2981">
        <v>183220</v>
      </c>
    </row>
    <row r="2982" spans="3:8" ht="13.5">
      <c r="C2982">
        <v>13063108968</v>
      </c>
      <c r="D2982">
        <v>24</v>
      </c>
      <c r="E2982">
        <v>76</v>
      </c>
      <c r="F2982">
        <v>23118</v>
      </c>
      <c r="G2982">
        <v>0</v>
      </c>
      <c r="H2982">
        <v>231180</v>
      </c>
    </row>
    <row r="2983" spans="3:8" ht="13.5">
      <c r="C2983">
        <v>13063109048</v>
      </c>
      <c r="D2983">
        <v>37</v>
      </c>
      <c r="E2983">
        <v>63</v>
      </c>
      <c r="F2983">
        <v>28957</v>
      </c>
      <c r="G2983">
        <v>0</v>
      </c>
      <c r="H2983">
        <v>289570</v>
      </c>
    </row>
    <row r="2984" spans="3:8" ht="13.5">
      <c r="C2984">
        <v>13063109128</v>
      </c>
      <c r="D2984">
        <v>21</v>
      </c>
      <c r="E2984">
        <v>35</v>
      </c>
      <c r="F2984">
        <v>14433</v>
      </c>
      <c r="G2984">
        <v>0</v>
      </c>
      <c r="H2984">
        <v>144330</v>
      </c>
    </row>
    <row r="2985" spans="3:8" ht="13.5">
      <c r="C2985">
        <v>13063109208</v>
      </c>
      <c r="D2985">
        <v>34</v>
      </c>
      <c r="E2985">
        <v>62</v>
      </c>
      <c r="F2985">
        <v>29725</v>
      </c>
      <c r="G2985">
        <v>0</v>
      </c>
      <c r="H2985">
        <v>297250</v>
      </c>
    </row>
    <row r="2986" spans="3:8" ht="13.5">
      <c r="C2986">
        <v>13063199997</v>
      </c>
      <c r="D2986">
        <v>5</v>
      </c>
      <c r="E2986">
        <v>75</v>
      </c>
      <c r="F2986">
        <v>161964</v>
      </c>
      <c r="G2986">
        <v>139330</v>
      </c>
      <c r="H2986">
        <v>1758970</v>
      </c>
    </row>
    <row r="2987" spans="3:8" ht="13.5">
      <c r="C2987">
        <v>13063199998</v>
      </c>
      <c r="D2987">
        <v>947</v>
      </c>
      <c r="E2987">
        <v>2177</v>
      </c>
      <c r="F2987">
        <v>861229</v>
      </c>
      <c r="G2987">
        <v>0</v>
      </c>
      <c r="H2987">
        <v>8612290</v>
      </c>
    </row>
    <row r="2988" spans="3:8" ht="13.5">
      <c r="C2988">
        <v>13073100117</v>
      </c>
      <c r="D2988">
        <v>2</v>
      </c>
      <c r="E2988">
        <v>32</v>
      </c>
      <c r="F2988">
        <v>52470</v>
      </c>
      <c r="G2988">
        <v>40140</v>
      </c>
      <c r="H2988">
        <v>564840</v>
      </c>
    </row>
    <row r="2989" spans="3:8" ht="13.5">
      <c r="C2989">
        <v>13073100118</v>
      </c>
      <c r="D2989">
        <v>83</v>
      </c>
      <c r="E2989">
        <v>252</v>
      </c>
      <c r="F2989">
        <v>70575</v>
      </c>
      <c r="G2989">
        <v>0</v>
      </c>
      <c r="H2989">
        <v>705750</v>
      </c>
    </row>
    <row r="2990" spans="3:8" ht="13.5">
      <c r="C2990">
        <v>13073100298</v>
      </c>
      <c r="D2990">
        <v>103</v>
      </c>
      <c r="E2990">
        <v>275</v>
      </c>
      <c r="F2990">
        <v>117645</v>
      </c>
      <c r="G2990">
        <v>0</v>
      </c>
      <c r="H2990">
        <v>1176450</v>
      </c>
    </row>
    <row r="2991" spans="3:8" ht="13.5">
      <c r="C2991">
        <v>13073100378</v>
      </c>
      <c r="D2991">
        <v>28</v>
      </c>
      <c r="E2991">
        <v>72</v>
      </c>
      <c r="F2991">
        <v>18763</v>
      </c>
      <c r="G2991">
        <v>0</v>
      </c>
      <c r="H2991">
        <v>187630</v>
      </c>
    </row>
    <row r="2992" spans="3:8" ht="13.5">
      <c r="C2992">
        <v>13073100458</v>
      </c>
      <c r="D2992">
        <v>29</v>
      </c>
      <c r="E2992">
        <v>66</v>
      </c>
      <c r="F2992">
        <v>27485</v>
      </c>
      <c r="G2992">
        <v>0</v>
      </c>
      <c r="H2992">
        <v>274850</v>
      </c>
    </row>
    <row r="2993" spans="3:8" ht="13.5">
      <c r="C2993">
        <v>13073105248</v>
      </c>
      <c r="D2993">
        <v>6</v>
      </c>
      <c r="E2993">
        <v>13</v>
      </c>
      <c r="F2993">
        <v>3824</v>
      </c>
      <c r="G2993">
        <v>0</v>
      </c>
      <c r="H2993">
        <v>38240</v>
      </c>
    </row>
    <row r="2994" spans="3:8" ht="13.5">
      <c r="C2994">
        <v>13073105818</v>
      </c>
      <c r="D2994">
        <v>1</v>
      </c>
      <c r="E2994">
        <v>2</v>
      </c>
      <c r="F2994">
        <v>617</v>
      </c>
      <c r="G2994">
        <v>0</v>
      </c>
      <c r="H2994">
        <v>6170</v>
      </c>
    </row>
    <row r="2995" spans="3:8" ht="13.5">
      <c r="C2995">
        <v>13073106158</v>
      </c>
      <c r="D2995">
        <v>2</v>
      </c>
      <c r="E2995">
        <v>4</v>
      </c>
      <c r="F2995">
        <v>905</v>
      </c>
      <c r="G2995">
        <v>0</v>
      </c>
      <c r="H2995">
        <v>9050</v>
      </c>
    </row>
    <row r="2996" spans="3:8" ht="13.5">
      <c r="C2996">
        <v>13073106808</v>
      </c>
      <c r="D2996">
        <v>3</v>
      </c>
      <c r="E2996">
        <v>11</v>
      </c>
      <c r="F2996">
        <v>2282</v>
      </c>
      <c r="G2996">
        <v>0</v>
      </c>
      <c r="H2996">
        <v>22820</v>
      </c>
    </row>
    <row r="2997" spans="3:8" ht="13.5">
      <c r="C2997">
        <v>13073107718</v>
      </c>
      <c r="D2997">
        <v>1</v>
      </c>
      <c r="E2997">
        <v>2</v>
      </c>
      <c r="F2997">
        <v>747</v>
      </c>
      <c r="G2997">
        <v>0</v>
      </c>
      <c r="H2997">
        <v>7470</v>
      </c>
    </row>
    <row r="2998" spans="3:8" ht="13.5">
      <c r="C2998">
        <v>13073108218</v>
      </c>
      <c r="D2998">
        <v>2</v>
      </c>
      <c r="E2998">
        <v>3</v>
      </c>
      <c r="F2998">
        <v>3825</v>
      </c>
      <c r="G2998">
        <v>0</v>
      </c>
      <c r="H2998">
        <v>38250</v>
      </c>
    </row>
    <row r="2999" spans="3:8" ht="13.5">
      <c r="C2999">
        <v>13073108398</v>
      </c>
      <c r="D2999">
        <v>4</v>
      </c>
      <c r="E2999">
        <v>5</v>
      </c>
      <c r="F2999">
        <v>5883</v>
      </c>
      <c r="G2999">
        <v>0</v>
      </c>
      <c r="H2999">
        <v>58830</v>
      </c>
    </row>
    <row r="3000" spans="3:8" ht="13.5">
      <c r="C3000">
        <v>13073108477</v>
      </c>
      <c r="D3000">
        <v>1</v>
      </c>
      <c r="E3000">
        <v>2</v>
      </c>
      <c r="F3000">
        <v>8924</v>
      </c>
      <c r="G3000">
        <v>2248</v>
      </c>
      <c r="H3000">
        <v>91488</v>
      </c>
    </row>
    <row r="3001" spans="3:8" ht="13.5">
      <c r="C3001">
        <v>13073108478</v>
      </c>
      <c r="D3001">
        <v>4</v>
      </c>
      <c r="E3001">
        <v>6</v>
      </c>
      <c r="F3001">
        <v>960</v>
      </c>
      <c r="G3001">
        <v>0</v>
      </c>
      <c r="H3001">
        <v>9600</v>
      </c>
    </row>
    <row r="3002" spans="3:8" ht="13.5">
      <c r="C3002">
        <v>13073108628</v>
      </c>
      <c r="D3002">
        <v>15</v>
      </c>
      <c r="E3002">
        <v>37</v>
      </c>
      <c r="F3002">
        <v>18388</v>
      </c>
      <c r="G3002">
        <v>0</v>
      </c>
      <c r="H3002">
        <v>183880</v>
      </c>
    </row>
    <row r="3003" spans="3:8" ht="13.5">
      <c r="C3003">
        <v>13073108708</v>
      </c>
      <c r="D3003">
        <v>7</v>
      </c>
      <c r="E3003">
        <v>14</v>
      </c>
      <c r="F3003">
        <v>8653</v>
      </c>
      <c r="G3003">
        <v>0</v>
      </c>
      <c r="H3003">
        <v>86530</v>
      </c>
    </row>
    <row r="3004" spans="3:8" ht="13.5">
      <c r="C3004">
        <v>13073108888</v>
      </c>
      <c r="D3004">
        <v>4</v>
      </c>
      <c r="E3004">
        <v>11</v>
      </c>
      <c r="F3004">
        <v>1535</v>
      </c>
      <c r="G3004">
        <v>0</v>
      </c>
      <c r="H3004">
        <v>15350</v>
      </c>
    </row>
    <row r="3005" spans="3:8" ht="13.5">
      <c r="C3005">
        <v>13073108968</v>
      </c>
      <c r="D3005">
        <v>9</v>
      </c>
      <c r="E3005">
        <v>21</v>
      </c>
      <c r="F3005">
        <v>6416</v>
      </c>
      <c r="G3005">
        <v>0</v>
      </c>
      <c r="H3005">
        <v>64160</v>
      </c>
    </row>
    <row r="3006" spans="3:8" ht="13.5">
      <c r="C3006">
        <v>13073109048</v>
      </c>
      <c r="D3006">
        <v>11</v>
      </c>
      <c r="E3006">
        <v>28</v>
      </c>
      <c r="F3006">
        <v>10887</v>
      </c>
      <c r="G3006">
        <v>0</v>
      </c>
      <c r="H3006">
        <v>108870</v>
      </c>
    </row>
    <row r="3007" spans="3:8" ht="13.5">
      <c r="C3007">
        <v>13073109128</v>
      </c>
      <c r="D3007">
        <v>21</v>
      </c>
      <c r="E3007">
        <v>88</v>
      </c>
      <c r="F3007">
        <v>28530</v>
      </c>
      <c r="G3007">
        <v>0</v>
      </c>
      <c r="H3007">
        <v>285300</v>
      </c>
    </row>
    <row r="3008" spans="3:8" ht="13.5">
      <c r="C3008">
        <v>13073109208</v>
      </c>
      <c r="D3008">
        <v>6</v>
      </c>
      <c r="E3008">
        <v>13</v>
      </c>
      <c r="F3008">
        <v>4243</v>
      </c>
      <c r="G3008">
        <v>0</v>
      </c>
      <c r="H3008">
        <v>42430</v>
      </c>
    </row>
    <row r="3009" spans="3:8" ht="13.5">
      <c r="C3009">
        <v>13073199997</v>
      </c>
      <c r="D3009">
        <v>3</v>
      </c>
      <c r="E3009">
        <v>34</v>
      </c>
      <c r="F3009">
        <v>61394</v>
      </c>
      <c r="G3009">
        <v>42388</v>
      </c>
      <c r="H3009">
        <v>656328</v>
      </c>
    </row>
    <row r="3010" spans="3:8" ht="13.5">
      <c r="C3010">
        <v>13073199998</v>
      </c>
      <c r="D3010">
        <v>339</v>
      </c>
      <c r="E3010">
        <v>923</v>
      </c>
      <c r="F3010">
        <v>332163</v>
      </c>
      <c r="G3010">
        <v>0</v>
      </c>
      <c r="H3010">
        <v>3321630</v>
      </c>
    </row>
    <row r="3011" spans="3:8" ht="13.5">
      <c r="C3011">
        <v>13083100118</v>
      </c>
      <c r="D3011">
        <v>203</v>
      </c>
      <c r="E3011">
        <v>482</v>
      </c>
      <c r="F3011">
        <v>177775</v>
      </c>
      <c r="G3011">
        <v>0</v>
      </c>
      <c r="H3011">
        <v>1777750</v>
      </c>
    </row>
    <row r="3012" spans="3:8" ht="13.5">
      <c r="C3012">
        <v>13083100298</v>
      </c>
      <c r="D3012">
        <v>183</v>
      </c>
      <c r="E3012">
        <v>503</v>
      </c>
      <c r="F3012">
        <v>181402</v>
      </c>
      <c r="G3012">
        <v>0</v>
      </c>
      <c r="H3012">
        <v>1814020</v>
      </c>
    </row>
    <row r="3013" spans="3:8" ht="13.5">
      <c r="C3013">
        <v>13083100377</v>
      </c>
      <c r="D3013">
        <v>1</v>
      </c>
      <c r="E3013">
        <v>25</v>
      </c>
      <c r="F3013">
        <v>56144</v>
      </c>
      <c r="G3013">
        <v>55854</v>
      </c>
      <c r="H3013">
        <v>617294</v>
      </c>
    </row>
    <row r="3014" spans="3:8" ht="13.5">
      <c r="C3014">
        <v>13083100378</v>
      </c>
      <c r="D3014">
        <v>42</v>
      </c>
      <c r="E3014">
        <v>126</v>
      </c>
      <c r="F3014">
        <v>47273</v>
      </c>
      <c r="G3014">
        <v>0</v>
      </c>
      <c r="H3014">
        <v>472730</v>
      </c>
    </row>
    <row r="3015" spans="3:8" ht="13.5">
      <c r="C3015">
        <v>13083100458</v>
      </c>
      <c r="D3015">
        <v>46</v>
      </c>
      <c r="E3015">
        <v>115</v>
      </c>
      <c r="F3015">
        <v>59318</v>
      </c>
      <c r="G3015">
        <v>0</v>
      </c>
      <c r="H3015">
        <v>593180</v>
      </c>
    </row>
    <row r="3016" spans="3:8" ht="13.5">
      <c r="C3016">
        <v>13083105248</v>
      </c>
      <c r="D3016">
        <v>12</v>
      </c>
      <c r="E3016">
        <v>29</v>
      </c>
      <c r="F3016">
        <v>13623</v>
      </c>
      <c r="G3016">
        <v>0</v>
      </c>
      <c r="H3016">
        <v>136230</v>
      </c>
    </row>
    <row r="3017" spans="3:8" ht="13.5">
      <c r="C3017">
        <v>13083105818</v>
      </c>
      <c r="D3017">
        <v>2</v>
      </c>
      <c r="E3017">
        <v>3</v>
      </c>
      <c r="F3017">
        <v>1396</v>
      </c>
      <c r="G3017">
        <v>0</v>
      </c>
      <c r="H3017">
        <v>13960</v>
      </c>
    </row>
    <row r="3018" spans="3:8" ht="13.5">
      <c r="C3018">
        <v>13083106158</v>
      </c>
      <c r="D3018">
        <v>1</v>
      </c>
      <c r="E3018">
        <v>3</v>
      </c>
      <c r="F3018">
        <v>1657</v>
      </c>
      <c r="G3018">
        <v>0</v>
      </c>
      <c r="H3018">
        <v>16570</v>
      </c>
    </row>
    <row r="3019" spans="3:8" ht="13.5">
      <c r="C3019">
        <v>13083106807</v>
      </c>
      <c r="D3019">
        <v>1</v>
      </c>
      <c r="E3019">
        <v>14</v>
      </c>
      <c r="F3019">
        <v>30221</v>
      </c>
      <c r="G3019">
        <v>29340</v>
      </c>
      <c r="H3019">
        <v>331550</v>
      </c>
    </row>
    <row r="3020" spans="3:8" ht="13.5">
      <c r="C3020">
        <v>13083106808</v>
      </c>
      <c r="D3020">
        <v>4</v>
      </c>
      <c r="E3020">
        <v>10</v>
      </c>
      <c r="F3020">
        <v>2141</v>
      </c>
      <c r="G3020">
        <v>0</v>
      </c>
      <c r="H3020">
        <v>21410</v>
      </c>
    </row>
    <row r="3021" spans="3:8" ht="13.5">
      <c r="C3021">
        <v>13083107718</v>
      </c>
      <c r="D3021">
        <v>2</v>
      </c>
      <c r="E3021">
        <v>4</v>
      </c>
      <c r="F3021">
        <v>2027</v>
      </c>
      <c r="G3021">
        <v>0</v>
      </c>
      <c r="H3021">
        <v>20270</v>
      </c>
    </row>
    <row r="3022" spans="3:8" ht="13.5">
      <c r="C3022">
        <v>13083108218</v>
      </c>
      <c r="D3022">
        <v>16</v>
      </c>
      <c r="E3022">
        <v>25</v>
      </c>
      <c r="F3022">
        <v>13685</v>
      </c>
      <c r="G3022">
        <v>0</v>
      </c>
      <c r="H3022">
        <v>136850</v>
      </c>
    </row>
    <row r="3023" spans="3:8" ht="13.5">
      <c r="C3023">
        <v>13083108398</v>
      </c>
      <c r="D3023">
        <v>3</v>
      </c>
      <c r="E3023">
        <v>3</v>
      </c>
      <c r="F3023">
        <v>904</v>
      </c>
      <c r="G3023">
        <v>0</v>
      </c>
      <c r="H3023">
        <v>9040</v>
      </c>
    </row>
    <row r="3024" spans="3:8" ht="13.5">
      <c r="C3024">
        <v>13083108478</v>
      </c>
      <c r="D3024">
        <v>7</v>
      </c>
      <c r="E3024">
        <v>16</v>
      </c>
      <c r="F3024">
        <v>4762</v>
      </c>
      <c r="G3024">
        <v>0</v>
      </c>
      <c r="H3024">
        <v>47620</v>
      </c>
    </row>
    <row r="3025" spans="3:8" ht="13.5">
      <c r="C3025">
        <v>13083108628</v>
      </c>
      <c r="D3025">
        <v>37</v>
      </c>
      <c r="E3025">
        <v>115</v>
      </c>
      <c r="F3025">
        <v>48125</v>
      </c>
      <c r="G3025">
        <v>0</v>
      </c>
      <c r="H3025">
        <v>481250</v>
      </c>
    </row>
    <row r="3026" spans="3:8" ht="13.5">
      <c r="C3026">
        <v>13083108708</v>
      </c>
      <c r="D3026">
        <v>15</v>
      </c>
      <c r="E3026">
        <v>47</v>
      </c>
      <c r="F3026">
        <v>13684</v>
      </c>
      <c r="G3026">
        <v>0</v>
      </c>
      <c r="H3026">
        <v>136840</v>
      </c>
    </row>
    <row r="3027" spans="3:8" ht="13.5">
      <c r="C3027">
        <v>13083108888</v>
      </c>
      <c r="D3027">
        <v>17</v>
      </c>
      <c r="E3027">
        <v>43</v>
      </c>
      <c r="F3027">
        <v>20560</v>
      </c>
      <c r="G3027">
        <v>0</v>
      </c>
      <c r="H3027">
        <v>205600</v>
      </c>
    </row>
    <row r="3028" spans="3:8" ht="13.5">
      <c r="C3028">
        <v>13083108968</v>
      </c>
      <c r="D3028">
        <v>17</v>
      </c>
      <c r="E3028">
        <v>36</v>
      </c>
      <c r="F3028">
        <v>16016</v>
      </c>
      <c r="G3028">
        <v>0</v>
      </c>
      <c r="H3028">
        <v>160160</v>
      </c>
    </row>
    <row r="3029" spans="3:8" ht="13.5">
      <c r="C3029">
        <v>13083109048</v>
      </c>
      <c r="D3029">
        <v>15</v>
      </c>
      <c r="E3029">
        <v>30</v>
      </c>
      <c r="F3029">
        <v>17652</v>
      </c>
      <c r="G3029">
        <v>0</v>
      </c>
      <c r="H3029">
        <v>176520</v>
      </c>
    </row>
    <row r="3030" spans="3:8" ht="13.5">
      <c r="C3030">
        <v>13083109128</v>
      </c>
      <c r="D3030">
        <v>19</v>
      </c>
      <c r="E3030">
        <v>45</v>
      </c>
      <c r="F3030">
        <v>16176</v>
      </c>
      <c r="G3030">
        <v>0</v>
      </c>
      <c r="H3030">
        <v>161760</v>
      </c>
    </row>
    <row r="3031" spans="3:8" ht="13.5">
      <c r="C3031">
        <v>13083109208</v>
      </c>
      <c r="D3031">
        <v>15</v>
      </c>
      <c r="E3031">
        <v>29</v>
      </c>
      <c r="F3031">
        <v>16765</v>
      </c>
      <c r="G3031">
        <v>0</v>
      </c>
      <c r="H3031">
        <v>167650</v>
      </c>
    </row>
    <row r="3032" spans="3:8" ht="13.5">
      <c r="C3032">
        <v>13083199997</v>
      </c>
      <c r="D3032">
        <v>2</v>
      </c>
      <c r="E3032">
        <v>39</v>
      </c>
      <c r="F3032">
        <v>86365</v>
      </c>
      <c r="G3032">
        <v>85194</v>
      </c>
      <c r="H3032">
        <v>948844</v>
      </c>
    </row>
    <row r="3033" spans="3:8" ht="13.5">
      <c r="C3033">
        <v>13083199998</v>
      </c>
      <c r="D3033">
        <v>656</v>
      </c>
      <c r="E3033">
        <v>1664</v>
      </c>
      <c r="F3033">
        <v>654941</v>
      </c>
      <c r="G3033">
        <v>0</v>
      </c>
      <c r="H3033">
        <v>6549410</v>
      </c>
    </row>
    <row r="3034" spans="3:8" ht="13.5">
      <c r="C3034">
        <v>13093100117</v>
      </c>
      <c r="D3034">
        <v>2</v>
      </c>
      <c r="E3034">
        <v>24</v>
      </c>
      <c r="F3034">
        <v>112722</v>
      </c>
      <c r="G3034">
        <v>47468</v>
      </c>
      <c r="H3034">
        <v>1174688</v>
      </c>
    </row>
    <row r="3035" spans="3:8" ht="13.5">
      <c r="C3035">
        <v>13093100118</v>
      </c>
      <c r="D3035">
        <v>217</v>
      </c>
      <c r="E3035">
        <v>375</v>
      </c>
      <c r="F3035">
        <v>234613</v>
      </c>
      <c r="G3035">
        <v>0</v>
      </c>
      <c r="H3035">
        <v>2346130</v>
      </c>
    </row>
    <row r="3036" spans="3:8" ht="13.5">
      <c r="C3036">
        <v>13093100298</v>
      </c>
      <c r="D3036">
        <v>210</v>
      </c>
      <c r="E3036">
        <v>379</v>
      </c>
      <c r="F3036">
        <v>210179</v>
      </c>
      <c r="G3036">
        <v>0</v>
      </c>
      <c r="H3036">
        <v>2101790</v>
      </c>
    </row>
    <row r="3037" spans="3:8" ht="13.5">
      <c r="C3037">
        <v>13093100377</v>
      </c>
      <c r="D3037">
        <v>1</v>
      </c>
      <c r="E3037">
        <v>12</v>
      </c>
      <c r="F3037">
        <v>110258</v>
      </c>
      <c r="G3037">
        <v>22196</v>
      </c>
      <c r="H3037">
        <v>1124776</v>
      </c>
    </row>
    <row r="3038" spans="3:8" ht="13.5">
      <c r="C3038">
        <v>13093100378</v>
      </c>
      <c r="D3038">
        <v>50</v>
      </c>
      <c r="E3038">
        <v>59</v>
      </c>
      <c r="F3038">
        <v>37061</v>
      </c>
      <c r="G3038">
        <v>0</v>
      </c>
      <c r="H3038">
        <v>370610</v>
      </c>
    </row>
    <row r="3039" spans="3:8" ht="13.5">
      <c r="C3039">
        <v>13093100457</v>
      </c>
      <c r="D3039">
        <v>1</v>
      </c>
      <c r="E3039">
        <v>2</v>
      </c>
      <c r="F3039">
        <v>9615</v>
      </c>
      <c r="G3039">
        <v>1380</v>
      </c>
      <c r="H3039">
        <v>97530</v>
      </c>
    </row>
    <row r="3040" spans="3:8" ht="13.5">
      <c r="C3040">
        <v>13093100458</v>
      </c>
      <c r="D3040">
        <v>49</v>
      </c>
      <c r="E3040">
        <v>93</v>
      </c>
      <c r="F3040">
        <v>72976</v>
      </c>
      <c r="G3040">
        <v>0</v>
      </c>
      <c r="H3040">
        <v>729760</v>
      </c>
    </row>
    <row r="3041" spans="3:8" ht="13.5">
      <c r="C3041">
        <v>13093105248</v>
      </c>
      <c r="D3041">
        <v>19</v>
      </c>
      <c r="E3041">
        <v>36</v>
      </c>
      <c r="F3041">
        <v>20919</v>
      </c>
      <c r="G3041">
        <v>0</v>
      </c>
      <c r="H3041">
        <v>209190</v>
      </c>
    </row>
    <row r="3042" spans="3:8" ht="13.5">
      <c r="C3042">
        <v>13093105817</v>
      </c>
      <c r="D3042">
        <v>1</v>
      </c>
      <c r="E3042">
        <v>29</v>
      </c>
      <c r="F3042">
        <v>82372</v>
      </c>
      <c r="G3042">
        <v>55210</v>
      </c>
      <c r="H3042">
        <v>878930</v>
      </c>
    </row>
    <row r="3043" spans="3:8" ht="13.5">
      <c r="C3043">
        <v>13093105818</v>
      </c>
      <c r="D3043">
        <v>3</v>
      </c>
      <c r="E3043">
        <v>3</v>
      </c>
      <c r="F3043">
        <v>1747</v>
      </c>
      <c r="G3043">
        <v>0</v>
      </c>
      <c r="H3043">
        <v>17470</v>
      </c>
    </row>
    <row r="3044" spans="3:8" ht="13.5">
      <c r="C3044">
        <v>13093106158</v>
      </c>
      <c r="D3044">
        <v>14</v>
      </c>
      <c r="E3044">
        <v>17</v>
      </c>
      <c r="F3044">
        <v>7367</v>
      </c>
      <c r="G3044">
        <v>0</v>
      </c>
      <c r="H3044">
        <v>73670</v>
      </c>
    </row>
    <row r="3045" spans="3:8" ht="13.5">
      <c r="C3045">
        <v>13093106808</v>
      </c>
      <c r="D3045">
        <v>6</v>
      </c>
      <c r="E3045">
        <v>11</v>
      </c>
      <c r="F3045">
        <v>6210</v>
      </c>
      <c r="G3045">
        <v>0</v>
      </c>
      <c r="H3045">
        <v>62100</v>
      </c>
    </row>
    <row r="3046" spans="3:8" ht="13.5">
      <c r="C3046">
        <v>13093107718</v>
      </c>
      <c r="D3046">
        <v>5</v>
      </c>
      <c r="E3046">
        <v>6</v>
      </c>
      <c r="F3046">
        <v>2816</v>
      </c>
      <c r="G3046">
        <v>0</v>
      </c>
      <c r="H3046">
        <v>28160</v>
      </c>
    </row>
    <row r="3047" spans="3:8" ht="13.5">
      <c r="C3047">
        <v>13093108218</v>
      </c>
      <c r="D3047">
        <v>4</v>
      </c>
      <c r="E3047">
        <v>4</v>
      </c>
      <c r="F3047">
        <v>3182</v>
      </c>
      <c r="G3047">
        <v>0</v>
      </c>
      <c r="H3047">
        <v>31820</v>
      </c>
    </row>
    <row r="3048" spans="3:8" ht="13.5">
      <c r="C3048">
        <v>13093108398</v>
      </c>
      <c r="D3048">
        <v>4</v>
      </c>
      <c r="E3048">
        <v>11</v>
      </c>
      <c r="F3048">
        <v>3083</v>
      </c>
      <c r="G3048">
        <v>0</v>
      </c>
      <c r="H3048">
        <v>30830</v>
      </c>
    </row>
    <row r="3049" spans="3:8" ht="13.5">
      <c r="C3049">
        <v>13093108478</v>
      </c>
      <c r="D3049">
        <v>6</v>
      </c>
      <c r="E3049">
        <v>6</v>
      </c>
      <c r="F3049">
        <v>5269</v>
      </c>
      <c r="G3049">
        <v>0</v>
      </c>
      <c r="H3049">
        <v>52690</v>
      </c>
    </row>
    <row r="3050" spans="3:8" ht="13.5">
      <c r="C3050">
        <v>13093108628</v>
      </c>
      <c r="D3050">
        <v>19</v>
      </c>
      <c r="E3050">
        <v>28</v>
      </c>
      <c r="F3050">
        <v>16101</v>
      </c>
      <c r="G3050">
        <v>0</v>
      </c>
      <c r="H3050">
        <v>161010</v>
      </c>
    </row>
    <row r="3051" spans="3:8" ht="13.5">
      <c r="C3051">
        <v>13093108708</v>
      </c>
      <c r="D3051">
        <v>31</v>
      </c>
      <c r="E3051">
        <v>50</v>
      </c>
      <c r="F3051">
        <v>27738</v>
      </c>
      <c r="G3051">
        <v>0</v>
      </c>
      <c r="H3051">
        <v>277380</v>
      </c>
    </row>
    <row r="3052" spans="3:8" ht="13.5">
      <c r="C3052">
        <v>13093108888</v>
      </c>
      <c r="D3052">
        <v>8</v>
      </c>
      <c r="E3052">
        <v>15</v>
      </c>
      <c r="F3052">
        <v>14275</v>
      </c>
      <c r="G3052">
        <v>0</v>
      </c>
      <c r="H3052">
        <v>142750</v>
      </c>
    </row>
    <row r="3053" spans="3:8" ht="13.5">
      <c r="C3053">
        <v>13093108968</v>
      </c>
      <c r="D3053">
        <v>28</v>
      </c>
      <c r="E3053">
        <v>33</v>
      </c>
      <c r="F3053">
        <v>15361</v>
      </c>
      <c r="G3053">
        <v>0</v>
      </c>
      <c r="H3053">
        <v>153610</v>
      </c>
    </row>
    <row r="3054" spans="3:8" ht="13.5">
      <c r="C3054">
        <v>13093109047</v>
      </c>
      <c r="D3054">
        <v>1</v>
      </c>
      <c r="E3054">
        <v>21</v>
      </c>
      <c r="F3054">
        <v>16909</v>
      </c>
      <c r="G3054">
        <v>30866</v>
      </c>
      <c r="H3054">
        <v>199956</v>
      </c>
    </row>
    <row r="3055" spans="3:8" ht="13.5">
      <c r="C3055">
        <v>13093109048</v>
      </c>
      <c r="D3055">
        <v>19</v>
      </c>
      <c r="E3055">
        <v>31</v>
      </c>
      <c r="F3055">
        <v>35487</v>
      </c>
      <c r="G3055">
        <v>0</v>
      </c>
      <c r="H3055">
        <v>354870</v>
      </c>
    </row>
    <row r="3056" spans="3:8" ht="13.5">
      <c r="C3056">
        <v>13093109128</v>
      </c>
      <c r="D3056">
        <v>19</v>
      </c>
      <c r="E3056">
        <v>34</v>
      </c>
      <c r="F3056">
        <v>14486</v>
      </c>
      <c r="G3056">
        <v>0</v>
      </c>
      <c r="H3056">
        <v>144860</v>
      </c>
    </row>
    <row r="3057" spans="3:8" ht="13.5">
      <c r="C3057">
        <v>13093109208</v>
      </c>
      <c r="D3057">
        <v>21</v>
      </c>
      <c r="E3057">
        <v>35</v>
      </c>
      <c r="F3057">
        <v>34567</v>
      </c>
      <c r="G3057">
        <v>0</v>
      </c>
      <c r="H3057">
        <v>345670</v>
      </c>
    </row>
    <row r="3058" spans="3:8" ht="13.5">
      <c r="C3058">
        <v>13093199997</v>
      </c>
      <c r="D3058">
        <v>6</v>
      </c>
      <c r="E3058">
        <v>88</v>
      </c>
      <c r="F3058">
        <v>331876</v>
      </c>
      <c r="G3058">
        <v>157120</v>
      </c>
      <c r="H3058">
        <v>3475880</v>
      </c>
    </row>
    <row r="3059" spans="3:8" ht="13.5">
      <c r="C3059">
        <v>13093199998</v>
      </c>
      <c r="D3059">
        <v>732</v>
      </c>
      <c r="E3059">
        <v>1226</v>
      </c>
      <c r="F3059">
        <v>763437</v>
      </c>
      <c r="G3059">
        <v>0</v>
      </c>
      <c r="H3059">
        <v>7634370</v>
      </c>
    </row>
    <row r="3060" spans="3:8" ht="13.5">
      <c r="C3060">
        <v>13103100117</v>
      </c>
      <c r="D3060">
        <v>3</v>
      </c>
      <c r="E3060">
        <v>34</v>
      </c>
      <c r="F3060">
        <v>92496</v>
      </c>
      <c r="G3060">
        <v>62930</v>
      </c>
      <c r="H3060">
        <v>987890</v>
      </c>
    </row>
    <row r="3061" spans="3:8" ht="13.5">
      <c r="C3061">
        <v>13103100118</v>
      </c>
      <c r="D3061">
        <v>401</v>
      </c>
      <c r="E3061">
        <v>659</v>
      </c>
      <c r="F3061">
        <v>366808</v>
      </c>
      <c r="G3061">
        <v>0</v>
      </c>
      <c r="H3061">
        <v>3668080</v>
      </c>
    </row>
    <row r="3062" spans="3:8" ht="13.5">
      <c r="C3062">
        <v>13103100297</v>
      </c>
      <c r="D3062">
        <v>10</v>
      </c>
      <c r="E3062">
        <v>142</v>
      </c>
      <c r="F3062">
        <v>519462</v>
      </c>
      <c r="G3062">
        <v>272862</v>
      </c>
      <c r="H3062">
        <v>5467482</v>
      </c>
    </row>
    <row r="3063" spans="3:8" ht="13.5">
      <c r="C3063">
        <v>13103100298</v>
      </c>
      <c r="D3063">
        <v>343</v>
      </c>
      <c r="E3063">
        <v>635</v>
      </c>
      <c r="F3063">
        <v>395423</v>
      </c>
      <c r="G3063">
        <v>0</v>
      </c>
      <c r="H3063">
        <v>3954230</v>
      </c>
    </row>
    <row r="3064" spans="3:8" ht="13.5">
      <c r="C3064">
        <v>13103100377</v>
      </c>
      <c r="D3064">
        <v>4</v>
      </c>
      <c r="E3064">
        <v>43</v>
      </c>
      <c r="F3064">
        <v>82148</v>
      </c>
      <c r="G3064">
        <v>81558</v>
      </c>
      <c r="H3064">
        <v>903038</v>
      </c>
    </row>
    <row r="3065" spans="3:8" ht="13.5">
      <c r="C3065">
        <v>13103100378</v>
      </c>
      <c r="D3065">
        <v>123</v>
      </c>
      <c r="E3065">
        <v>253</v>
      </c>
      <c r="F3065">
        <v>111986</v>
      </c>
      <c r="G3065">
        <v>0</v>
      </c>
      <c r="H3065">
        <v>1119860</v>
      </c>
    </row>
    <row r="3066" spans="3:8" ht="13.5">
      <c r="C3066">
        <v>13103100458</v>
      </c>
      <c r="D3066">
        <v>81</v>
      </c>
      <c r="E3066">
        <v>166</v>
      </c>
      <c r="F3066">
        <v>77067</v>
      </c>
      <c r="G3066">
        <v>0</v>
      </c>
      <c r="H3066">
        <v>770670</v>
      </c>
    </row>
    <row r="3067" spans="3:8" ht="13.5">
      <c r="C3067">
        <v>13103105247</v>
      </c>
      <c r="D3067">
        <v>1</v>
      </c>
      <c r="E3067">
        <v>4</v>
      </c>
      <c r="F3067">
        <v>30916</v>
      </c>
      <c r="G3067">
        <v>3990</v>
      </c>
      <c r="H3067">
        <v>313150</v>
      </c>
    </row>
    <row r="3068" spans="3:8" ht="13.5">
      <c r="C3068">
        <v>13103105248</v>
      </c>
      <c r="D3068">
        <v>27</v>
      </c>
      <c r="E3068">
        <v>50</v>
      </c>
      <c r="F3068">
        <v>24553</v>
      </c>
      <c r="G3068">
        <v>0</v>
      </c>
      <c r="H3068">
        <v>245530</v>
      </c>
    </row>
    <row r="3069" spans="3:8" ht="13.5">
      <c r="C3069">
        <v>13103105818</v>
      </c>
      <c r="D3069">
        <v>8</v>
      </c>
      <c r="E3069">
        <v>13</v>
      </c>
      <c r="F3069">
        <v>6681</v>
      </c>
      <c r="G3069">
        <v>0</v>
      </c>
      <c r="H3069">
        <v>66810</v>
      </c>
    </row>
    <row r="3070" spans="3:8" ht="13.5">
      <c r="C3070">
        <v>13103106158</v>
      </c>
      <c r="D3070">
        <v>24</v>
      </c>
      <c r="E3070">
        <v>47</v>
      </c>
      <c r="F3070">
        <v>17041</v>
      </c>
      <c r="G3070">
        <v>0</v>
      </c>
      <c r="H3070">
        <v>170410</v>
      </c>
    </row>
    <row r="3071" spans="3:8" ht="13.5">
      <c r="C3071">
        <v>13103106807</v>
      </c>
      <c r="D3071">
        <v>1</v>
      </c>
      <c r="E3071">
        <v>4</v>
      </c>
      <c r="F3071">
        <v>53007</v>
      </c>
      <c r="G3071">
        <v>3840</v>
      </c>
      <c r="H3071">
        <v>533910</v>
      </c>
    </row>
    <row r="3072" spans="3:8" ht="13.5">
      <c r="C3072">
        <v>13103106808</v>
      </c>
      <c r="D3072">
        <v>14</v>
      </c>
      <c r="E3072">
        <v>23</v>
      </c>
      <c r="F3072">
        <v>13993</v>
      </c>
      <c r="G3072">
        <v>0</v>
      </c>
      <c r="H3072">
        <v>139930</v>
      </c>
    </row>
    <row r="3073" spans="3:8" ht="13.5">
      <c r="C3073">
        <v>13103107718</v>
      </c>
      <c r="D3073">
        <v>6</v>
      </c>
      <c r="E3073">
        <v>6</v>
      </c>
      <c r="F3073">
        <v>3568</v>
      </c>
      <c r="G3073">
        <v>0</v>
      </c>
      <c r="H3073">
        <v>35680</v>
      </c>
    </row>
    <row r="3074" spans="3:8" ht="13.5">
      <c r="C3074">
        <v>13103108218</v>
      </c>
      <c r="D3074">
        <v>13</v>
      </c>
      <c r="E3074">
        <v>17</v>
      </c>
      <c r="F3074">
        <v>12605</v>
      </c>
      <c r="G3074">
        <v>0</v>
      </c>
      <c r="H3074">
        <v>126050</v>
      </c>
    </row>
    <row r="3075" spans="3:8" ht="13.5">
      <c r="C3075">
        <v>13103108398</v>
      </c>
      <c r="D3075">
        <v>8</v>
      </c>
      <c r="E3075">
        <v>9</v>
      </c>
      <c r="F3075">
        <v>4913</v>
      </c>
      <c r="G3075">
        <v>0</v>
      </c>
      <c r="H3075">
        <v>49130</v>
      </c>
    </row>
    <row r="3076" spans="3:8" ht="13.5">
      <c r="C3076">
        <v>13103108477</v>
      </c>
      <c r="D3076">
        <v>1</v>
      </c>
      <c r="E3076">
        <v>6</v>
      </c>
      <c r="F3076">
        <v>16552</v>
      </c>
      <c r="G3076">
        <v>9260</v>
      </c>
      <c r="H3076">
        <v>174780</v>
      </c>
    </row>
    <row r="3077" spans="3:8" ht="13.5">
      <c r="C3077">
        <v>13103108478</v>
      </c>
      <c r="D3077">
        <v>6</v>
      </c>
      <c r="E3077">
        <v>13</v>
      </c>
      <c r="F3077">
        <v>6848</v>
      </c>
      <c r="G3077">
        <v>0</v>
      </c>
      <c r="H3077">
        <v>68480</v>
      </c>
    </row>
    <row r="3078" spans="3:8" ht="13.5">
      <c r="C3078">
        <v>13103108628</v>
      </c>
      <c r="D3078">
        <v>76</v>
      </c>
      <c r="E3078">
        <v>138</v>
      </c>
      <c r="F3078">
        <v>72674</v>
      </c>
      <c r="G3078">
        <v>0</v>
      </c>
      <c r="H3078">
        <v>726740</v>
      </c>
    </row>
    <row r="3079" spans="3:8" ht="13.5">
      <c r="C3079">
        <v>13103108707</v>
      </c>
      <c r="D3079">
        <v>1</v>
      </c>
      <c r="E3079">
        <v>3</v>
      </c>
      <c r="F3079">
        <v>10746</v>
      </c>
      <c r="G3079">
        <v>4630</v>
      </c>
      <c r="H3079">
        <v>112090</v>
      </c>
    </row>
    <row r="3080" spans="3:8" ht="13.5">
      <c r="C3080">
        <v>13103108708</v>
      </c>
      <c r="D3080">
        <v>33</v>
      </c>
      <c r="E3080">
        <v>40</v>
      </c>
      <c r="F3080">
        <v>33235</v>
      </c>
      <c r="G3080">
        <v>0</v>
      </c>
      <c r="H3080">
        <v>332350</v>
      </c>
    </row>
    <row r="3081" spans="3:8" ht="13.5">
      <c r="C3081">
        <v>13103108887</v>
      </c>
      <c r="D3081">
        <v>1</v>
      </c>
      <c r="E3081">
        <v>3</v>
      </c>
      <c r="F3081">
        <v>28005</v>
      </c>
      <c r="G3081">
        <v>2020</v>
      </c>
      <c r="H3081">
        <v>282070</v>
      </c>
    </row>
    <row r="3082" spans="3:8" ht="13.5">
      <c r="C3082">
        <v>13103108888</v>
      </c>
      <c r="D3082">
        <v>27</v>
      </c>
      <c r="E3082">
        <v>35</v>
      </c>
      <c r="F3082">
        <v>18776</v>
      </c>
      <c r="G3082">
        <v>0</v>
      </c>
      <c r="H3082">
        <v>187760</v>
      </c>
    </row>
    <row r="3083" spans="3:8" ht="13.5">
      <c r="C3083">
        <v>13103108968</v>
      </c>
      <c r="D3083">
        <v>38</v>
      </c>
      <c r="E3083">
        <v>94</v>
      </c>
      <c r="F3083">
        <v>59091</v>
      </c>
      <c r="G3083">
        <v>0</v>
      </c>
      <c r="H3083">
        <v>590910</v>
      </c>
    </row>
    <row r="3084" spans="3:8" ht="13.5">
      <c r="C3084">
        <v>13103109047</v>
      </c>
      <c r="D3084">
        <v>3</v>
      </c>
      <c r="E3084">
        <v>57</v>
      </c>
      <c r="F3084">
        <v>199814</v>
      </c>
      <c r="G3084">
        <v>107912</v>
      </c>
      <c r="H3084">
        <v>2106052</v>
      </c>
    </row>
    <row r="3085" spans="3:8" ht="13.5">
      <c r="C3085">
        <v>13103109048</v>
      </c>
      <c r="D3085">
        <v>42</v>
      </c>
      <c r="E3085">
        <v>77</v>
      </c>
      <c r="F3085">
        <v>44576</v>
      </c>
      <c r="G3085">
        <v>0</v>
      </c>
      <c r="H3085">
        <v>445760</v>
      </c>
    </row>
    <row r="3086" spans="3:8" ht="13.5">
      <c r="C3086">
        <v>13103109127</v>
      </c>
      <c r="D3086">
        <v>2</v>
      </c>
      <c r="E3086">
        <v>11</v>
      </c>
      <c r="F3086">
        <v>37302</v>
      </c>
      <c r="G3086">
        <v>20540</v>
      </c>
      <c r="H3086">
        <v>393560</v>
      </c>
    </row>
    <row r="3087" spans="3:8" ht="13.5">
      <c r="C3087">
        <v>13103109128</v>
      </c>
      <c r="D3087">
        <v>45</v>
      </c>
      <c r="E3087">
        <v>70</v>
      </c>
      <c r="F3087">
        <v>41181</v>
      </c>
      <c r="G3087">
        <v>0</v>
      </c>
      <c r="H3087">
        <v>411810</v>
      </c>
    </row>
    <row r="3088" spans="3:8" ht="13.5">
      <c r="C3088">
        <v>13103109207</v>
      </c>
      <c r="D3088">
        <v>2</v>
      </c>
      <c r="E3088">
        <v>62</v>
      </c>
      <c r="F3088">
        <v>119074</v>
      </c>
      <c r="G3088">
        <v>137176</v>
      </c>
      <c r="H3088">
        <v>1327916</v>
      </c>
    </row>
    <row r="3089" spans="3:8" ht="13.5">
      <c r="C3089">
        <v>13103109208</v>
      </c>
      <c r="D3089">
        <v>37</v>
      </c>
      <c r="E3089">
        <v>63</v>
      </c>
      <c r="F3089">
        <v>30312</v>
      </c>
      <c r="G3089">
        <v>0</v>
      </c>
      <c r="H3089">
        <v>303120</v>
      </c>
    </row>
    <row r="3090" spans="3:8" ht="13.5">
      <c r="C3090">
        <v>13103199997</v>
      </c>
      <c r="D3090">
        <v>29</v>
      </c>
      <c r="E3090">
        <v>369</v>
      </c>
      <c r="F3090">
        <v>1189522</v>
      </c>
      <c r="G3090">
        <v>706718</v>
      </c>
      <c r="H3090">
        <v>12601938</v>
      </c>
    </row>
    <row r="3091" spans="3:8" ht="13.5">
      <c r="C3091">
        <v>13103199998</v>
      </c>
      <c r="D3091">
        <v>1352</v>
      </c>
      <c r="E3091">
        <v>2408</v>
      </c>
      <c r="F3091">
        <v>1341331</v>
      </c>
      <c r="G3091">
        <v>0</v>
      </c>
      <c r="H3091">
        <v>13413310</v>
      </c>
    </row>
    <row r="3092" spans="3:8" ht="13.5">
      <c r="C3092">
        <v>13993100117</v>
      </c>
      <c r="D3092">
        <v>26</v>
      </c>
      <c r="E3092">
        <v>415</v>
      </c>
      <c r="F3092">
        <v>2124702</v>
      </c>
      <c r="G3092">
        <v>748872</v>
      </c>
      <c r="H3092">
        <v>21995892</v>
      </c>
    </row>
    <row r="3093" spans="3:8" ht="13.5">
      <c r="C3093">
        <v>13993100118</v>
      </c>
      <c r="D3093">
        <v>3385</v>
      </c>
      <c r="E3093">
        <v>7572</v>
      </c>
      <c r="F3093">
        <v>3429271</v>
      </c>
      <c r="G3093">
        <v>0</v>
      </c>
      <c r="H3093">
        <v>34292710</v>
      </c>
    </row>
    <row r="3094" spans="3:8" ht="13.5">
      <c r="C3094">
        <v>13993100297</v>
      </c>
      <c r="D3094">
        <v>33</v>
      </c>
      <c r="E3094">
        <v>575</v>
      </c>
      <c r="F3094">
        <v>2326014</v>
      </c>
      <c r="G3094">
        <v>1101786</v>
      </c>
      <c r="H3094">
        <v>24361926</v>
      </c>
    </row>
    <row r="3095" spans="3:8" ht="13.5">
      <c r="C3095">
        <v>13993100298</v>
      </c>
      <c r="D3095">
        <v>3245</v>
      </c>
      <c r="E3095">
        <v>8294</v>
      </c>
      <c r="F3095">
        <v>3719447</v>
      </c>
      <c r="G3095">
        <v>0</v>
      </c>
      <c r="H3095">
        <v>37194470</v>
      </c>
    </row>
    <row r="3096" spans="3:8" ht="13.5">
      <c r="C3096">
        <v>13993100377</v>
      </c>
      <c r="D3096">
        <v>16</v>
      </c>
      <c r="E3096">
        <v>220</v>
      </c>
      <c r="F3096">
        <v>718739</v>
      </c>
      <c r="G3096">
        <v>435280</v>
      </c>
      <c r="H3096">
        <v>7622670</v>
      </c>
    </row>
    <row r="3097" spans="3:8" ht="13.5">
      <c r="C3097">
        <v>13993100378</v>
      </c>
      <c r="D3097">
        <v>957</v>
      </c>
      <c r="E3097">
        <v>2031</v>
      </c>
      <c r="F3097">
        <v>943113</v>
      </c>
      <c r="G3097">
        <v>0</v>
      </c>
      <c r="H3097">
        <v>9431130</v>
      </c>
    </row>
    <row r="3098" spans="3:8" ht="13.5">
      <c r="C3098">
        <v>13993100457</v>
      </c>
      <c r="D3098">
        <v>10</v>
      </c>
      <c r="E3098">
        <v>144</v>
      </c>
      <c r="F3098">
        <v>576941</v>
      </c>
      <c r="G3098">
        <v>275688</v>
      </c>
      <c r="H3098">
        <v>6045098</v>
      </c>
    </row>
    <row r="3099" spans="3:8" ht="13.5">
      <c r="C3099">
        <v>13993100458</v>
      </c>
      <c r="D3099">
        <v>789</v>
      </c>
      <c r="E3099">
        <v>2101</v>
      </c>
      <c r="F3099">
        <v>1104604</v>
      </c>
      <c r="G3099">
        <v>0</v>
      </c>
      <c r="H3099">
        <v>11046040</v>
      </c>
    </row>
    <row r="3100" spans="3:8" ht="13.5">
      <c r="C3100">
        <v>13993105247</v>
      </c>
      <c r="D3100">
        <v>5</v>
      </c>
      <c r="E3100">
        <v>64</v>
      </c>
      <c r="F3100">
        <v>244042</v>
      </c>
      <c r="G3100">
        <v>128660</v>
      </c>
      <c r="H3100">
        <v>2569080</v>
      </c>
    </row>
    <row r="3101" spans="3:8" ht="13.5">
      <c r="C3101">
        <v>13993105248</v>
      </c>
      <c r="D3101">
        <v>259</v>
      </c>
      <c r="E3101">
        <v>532</v>
      </c>
      <c r="F3101">
        <v>312517</v>
      </c>
      <c r="G3101">
        <v>0</v>
      </c>
      <c r="H3101">
        <v>3125170</v>
      </c>
    </row>
    <row r="3102" spans="3:8" ht="13.5">
      <c r="C3102">
        <v>13993105817</v>
      </c>
      <c r="D3102">
        <v>3</v>
      </c>
      <c r="E3102">
        <v>73</v>
      </c>
      <c r="F3102">
        <v>289939</v>
      </c>
      <c r="G3102">
        <v>137142</v>
      </c>
      <c r="H3102">
        <v>3036532</v>
      </c>
    </row>
    <row r="3103" spans="3:8" ht="13.5">
      <c r="C3103">
        <v>13993105818</v>
      </c>
      <c r="D3103">
        <v>65</v>
      </c>
      <c r="E3103">
        <v>112</v>
      </c>
      <c r="F3103">
        <v>75518</v>
      </c>
      <c r="G3103">
        <v>0</v>
      </c>
      <c r="H3103">
        <v>755180</v>
      </c>
    </row>
    <row r="3104" spans="3:8" ht="13.5">
      <c r="C3104">
        <v>13993106157</v>
      </c>
      <c r="D3104">
        <v>1</v>
      </c>
      <c r="E3104">
        <v>19</v>
      </c>
      <c r="F3104">
        <v>36597</v>
      </c>
      <c r="G3104">
        <v>36790</v>
      </c>
      <c r="H3104">
        <v>402760</v>
      </c>
    </row>
    <row r="3105" spans="3:8" ht="13.5">
      <c r="C3105">
        <v>13993106158</v>
      </c>
      <c r="D3105">
        <v>141</v>
      </c>
      <c r="E3105">
        <v>254</v>
      </c>
      <c r="F3105">
        <v>143891</v>
      </c>
      <c r="G3105">
        <v>0</v>
      </c>
      <c r="H3105">
        <v>1438910</v>
      </c>
    </row>
    <row r="3106" spans="3:8" ht="13.5">
      <c r="C3106">
        <v>13993106807</v>
      </c>
      <c r="D3106">
        <v>5</v>
      </c>
      <c r="E3106">
        <v>72</v>
      </c>
      <c r="F3106">
        <v>395056</v>
      </c>
      <c r="G3106">
        <v>139880</v>
      </c>
      <c r="H3106">
        <v>4090440</v>
      </c>
    </row>
    <row r="3107" spans="3:8" ht="13.5">
      <c r="C3107">
        <v>13993106808</v>
      </c>
      <c r="D3107">
        <v>125</v>
      </c>
      <c r="E3107">
        <v>265</v>
      </c>
      <c r="F3107">
        <v>150431</v>
      </c>
      <c r="G3107">
        <v>0</v>
      </c>
      <c r="H3107">
        <v>1504310</v>
      </c>
    </row>
    <row r="3108" spans="3:8" ht="13.5">
      <c r="C3108">
        <v>13993107717</v>
      </c>
      <c r="D3108">
        <v>2</v>
      </c>
      <c r="E3108">
        <v>50</v>
      </c>
      <c r="F3108">
        <v>121720</v>
      </c>
      <c r="G3108">
        <v>103294</v>
      </c>
      <c r="H3108">
        <v>1320494</v>
      </c>
    </row>
    <row r="3109" spans="3:8" ht="13.5">
      <c r="C3109">
        <v>13993107718</v>
      </c>
      <c r="D3109">
        <v>70</v>
      </c>
      <c r="E3109">
        <v>129</v>
      </c>
      <c r="F3109">
        <v>48576</v>
      </c>
      <c r="G3109">
        <v>0</v>
      </c>
      <c r="H3109">
        <v>485760</v>
      </c>
    </row>
    <row r="3110" spans="3:8" ht="13.5">
      <c r="C3110">
        <v>13993108217</v>
      </c>
      <c r="D3110">
        <v>2</v>
      </c>
      <c r="E3110">
        <v>36</v>
      </c>
      <c r="F3110">
        <v>265051</v>
      </c>
      <c r="G3110">
        <v>65060</v>
      </c>
      <c r="H3110">
        <v>2715570</v>
      </c>
    </row>
    <row r="3111" spans="3:8" ht="13.5">
      <c r="C3111">
        <v>13993108218</v>
      </c>
      <c r="D3111">
        <v>125</v>
      </c>
      <c r="E3111">
        <v>191</v>
      </c>
      <c r="F3111">
        <v>142632</v>
      </c>
      <c r="G3111">
        <v>0</v>
      </c>
      <c r="H3111">
        <v>1426320</v>
      </c>
    </row>
    <row r="3112" spans="3:8" ht="13.5">
      <c r="C3112">
        <v>13993108397</v>
      </c>
      <c r="D3112">
        <v>1</v>
      </c>
      <c r="E3112">
        <v>22</v>
      </c>
      <c r="F3112">
        <v>59752</v>
      </c>
      <c r="G3112">
        <v>41370</v>
      </c>
      <c r="H3112">
        <v>638890</v>
      </c>
    </row>
    <row r="3113" spans="3:8" ht="13.5">
      <c r="C3113">
        <v>13993108398</v>
      </c>
      <c r="D3113">
        <v>71</v>
      </c>
      <c r="E3113">
        <v>139</v>
      </c>
      <c r="F3113">
        <v>76787</v>
      </c>
      <c r="G3113">
        <v>0</v>
      </c>
      <c r="H3113">
        <v>767870</v>
      </c>
    </row>
    <row r="3114" spans="3:8" ht="13.5">
      <c r="C3114">
        <v>13993108477</v>
      </c>
      <c r="D3114">
        <v>2</v>
      </c>
      <c r="E3114">
        <v>8</v>
      </c>
      <c r="F3114">
        <v>25476</v>
      </c>
      <c r="G3114">
        <v>11508</v>
      </c>
      <c r="H3114">
        <v>266268</v>
      </c>
    </row>
    <row r="3115" spans="3:8" ht="13.5">
      <c r="C3115">
        <v>13993108478</v>
      </c>
      <c r="D3115">
        <v>66</v>
      </c>
      <c r="E3115">
        <v>113</v>
      </c>
      <c r="F3115">
        <v>54799</v>
      </c>
      <c r="G3115">
        <v>0</v>
      </c>
      <c r="H3115">
        <v>547990</v>
      </c>
    </row>
    <row r="3116" spans="3:8" ht="13.5">
      <c r="C3116">
        <v>13993108627</v>
      </c>
      <c r="D3116">
        <v>7</v>
      </c>
      <c r="E3116">
        <v>123</v>
      </c>
      <c r="F3116">
        <v>333002</v>
      </c>
      <c r="G3116">
        <v>249812</v>
      </c>
      <c r="H3116">
        <v>3579832</v>
      </c>
    </row>
    <row r="3117" spans="3:8" ht="13.5">
      <c r="C3117">
        <v>13993108628</v>
      </c>
      <c r="D3117">
        <v>447</v>
      </c>
      <c r="E3117">
        <v>1100</v>
      </c>
      <c r="F3117">
        <v>525396</v>
      </c>
      <c r="G3117">
        <v>0</v>
      </c>
      <c r="H3117">
        <v>5253960</v>
      </c>
    </row>
    <row r="3118" spans="3:8" ht="13.5">
      <c r="C3118">
        <v>13993108707</v>
      </c>
      <c r="D3118">
        <v>5</v>
      </c>
      <c r="E3118">
        <v>93</v>
      </c>
      <c r="F3118">
        <v>198066</v>
      </c>
      <c r="G3118">
        <v>180518</v>
      </c>
      <c r="H3118">
        <v>2161178</v>
      </c>
    </row>
    <row r="3119" spans="3:8" ht="13.5">
      <c r="C3119">
        <v>13993108708</v>
      </c>
      <c r="D3119">
        <v>335</v>
      </c>
      <c r="E3119">
        <v>611</v>
      </c>
      <c r="F3119">
        <v>344325</v>
      </c>
      <c r="G3119">
        <v>0</v>
      </c>
      <c r="H3119">
        <v>3443250</v>
      </c>
    </row>
    <row r="3120" spans="3:8" ht="13.5">
      <c r="C3120">
        <v>13993108887</v>
      </c>
      <c r="D3120">
        <v>9</v>
      </c>
      <c r="E3120">
        <v>136</v>
      </c>
      <c r="F3120">
        <v>647752</v>
      </c>
      <c r="G3120">
        <v>226988</v>
      </c>
      <c r="H3120">
        <v>6704508</v>
      </c>
    </row>
    <row r="3121" spans="3:8" ht="13.5">
      <c r="C3121">
        <v>13993108888</v>
      </c>
      <c r="D3121">
        <v>265</v>
      </c>
      <c r="E3121">
        <v>574</v>
      </c>
      <c r="F3121">
        <v>268625</v>
      </c>
      <c r="G3121">
        <v>0</v>
      </c>
      <c r="H3121">
        <v>2686250</v>
      </c>
    </row>
    <row r="3122" spans="3:8" ht="13.5">
      <c r="C3122">
        <v>13993108967</v>
      </c>
      <c r="D3122">
        <v>1</v>
      </c>
      <c r="E3122">
        <v>2</v>
      </c>
      <c r="F3122">
        <v>3666</v>
      </c>
      <c r="G3122">
        <v>2660</v>
      </c>
      <c r="H3122">
        <v>39320</v>
      </c>
    </row>
    <row r="3123" spans="3:8" ht="13.5">
      <c r="C3123">
        <v>13993108968</v>
      </c>
      <c r="D3123">
        <v>281</v>
      </c>
      <c r="E3123">
        <v>647</v>
      </c>
      <c r="F3123">
        <v>289048</v>
      </c>
      <c r="G3123">
        <v>0</v>
      </c>
      <c r="H3123">
        <v>2890480</v>
      </c>
    </row>
    <row r="3124" spans="3:8" ht="13.5">
      <c r="C3124">
        <v>13993109047</v>
      </c>
      <c r="D3124">
        <v>7</v>
      </c>
      <c r="E3124">
        <v>149</v>
      </c>
      <c r="F3124">
        <v>445345</v>
      </c>
      <c r="G3124">
        <v>268058</v>
      </c>
      <c r="H3124">
        <v>4721508</v>
      </c>
    </row>
    <row r="3125" spans="3:8" ht="13.5">
      <c r="C3125">
        <v>13993109048</v>
      </c>
      <c r="D3125">
        <v>410</v>
      </c>
      <c r="E3125">
        <v>802</v>
      </c>
      <c r="F3125">
        <v>428605</v>
      </c>
      <c r="G3125">
        <v>0</v>
      </c>
      <c r="H3125">
        <v>4286050</v>
      </c>
    </row>
    <row r="3126" spans="3:8" ht="13.5">
      <c r="C3126">
        <v>13993109127</v>
      </c>
      <c r="D3126">
        <v>6</v>
      </c>
      <c r="E3126">
        <v>74</v>
      </c>
      <c r="F3126">
        <v>288896</v>
      </c>
      <c r="G3126">
        <v>140890</v>
      </c>
      <c r="H3126">
        <v>3029850</v>
      </c>
    </row>
    <row r="3127" spans="3:8" ht="13.5">
      <c r="C3127">
        <v>13993109128</v>
      </c>
      <c r="D3127">
        <v>364</v>
      </c>
      <c r="E3127">
        <v>798</v>
      </c>
      <c r="F3127">
        <v>333916</v>
      </c>
      <c r="G3127">
        <v>0</v>
      </c>
      <c r="H3127">
        <v>3339160</v>
      </c>
    </row>
    <row r="3128" spans="3:8" ht="13.5">
      <c r="C3128">
        <v>13993109207</v>
      </c>
      <c r="D3128">
        <v>8</v>
      </c>
      <c r="E3128">
        <v>164</v>
      </c>
      <c r="F3128">
        <v>806020</v>
      </c>
      <c r="G3128">
        <v>336486</v>
      </c>
      <c r="H3128">
        <v>8396686</v>
      </c>
    </row>
    <row r="3129" spans="3:8" ht="13.5">
      <c r="C3129">
        <v>13993109208</v>
      </c>
      <c r="D3129">
        <v>340</v>
      </c>
      <c r="E3129">
        <v>616</v>
      </c>
      <c r="F3129">
        <v>348835</v>
      </c>
      <c r="G3129">
        <v>0</v>
      </c>
      <c r="H3129">
        <v>3488350</v>
      </c>
    </row>
    <row r="3130" spans="3:8" ht="13.5">
      <c r="C3130">
        <v>13993190107</v>
      </c>
      <c r="D3130">
        <v>85</v>
      </c>
      <c r="E3130">
        <v>1354</v>
      </c>
      <c r="F3130">
        <v>5746396</v>
      </c>
      <c r="G3130">
        <v>2561626</v>
      </c>
      <c r="H3130">
        <v>60025586</v>
      </c>
    </row>
    <row r="3131" spans="3:8" ht="13.5">
      <c r="C3131">
        <v>13993190108</v>
      </c>
      <c r="D3131">
        <v>8376</v>
      </c>
      <c r="E3131">
        <v>19998</v>
      </c>
      <c r="F3131">
        <v>9196435</v>
      </c>
      <c r="G3131">
        <v>0</v>
      </c>
      <c r="H3131">
        <v>91964350</v>
      </c>
    </row>
    <row r="3132" spans="3:8" ht="13.5">
      <c r="C3132">
        <v>13993190117</v>
      </c>
      <c r="D3132">
        <v>5</v>
      </c>
      <c r="E3132">
        <v>64</v>
      </c>
      <c r="F3132">
        <v>244042</v>
      </c>
      <c r="G3132">
        <v>128660</v>
      </c>
      <c r="H3132">
        <v>2569080</v>
      </c>
    </row>
    <row r="3133" spans="3:8" ht="13.5">
      <c r="C3133">
        <v>13993190118</v>
      </c>
      <c r="D3133">
        <v>259</v>
      </c>
      <c r="E3133">
        <v>532</v>
      </c>
      <c r="F3133">
        <v>312517</v>
      </c>
      <c r="G3133">
        <v>0</v>
      </c>
      <c r="H3133">
        <v>3125170</v>
      </c>
    </row>
    <row r="3134" spans="3:8" ht="13.5">
      <c r="C3134">
        <v>13993190127</v>
      </c>
      <c r="D3134">
        <v>10</v>
      </c>
      <c r="E3134">
        <v>166</v>
      </c>
      <c r="F3134">
        <v>615432</v>
      </c>
      <c r="G3134">
        <v>314822</v>
      </c>
      <c r="H3134">
        <v>6469142</v>
      </c>
    </row>
    <row r="3135" spans="3:8" ht="13.5">
      <c r="C3135">
        <v>13993190128</v>
      </c>
      <c r="D3135">
        <v>570</v>
      </c>
      <c r="E3135">
        <v>1164</v>
      </c>
      <c r="F3135">
        <v>553325</v>
      </c>
      <c r="G3135">
        <v>0</v>
      </c>
      <c r="H3135">
        <v>5533250</v>
      </c>
    </row>
    <row r="3136" spans="3:8" ht="13.5">
      <c r="C3136">
        <v>13993190137</v>
      </c>
      <c r="D3136">
        <v>25</v>
      </c>
      <c r="E3136">
        <v>452</v>
      </c>
      <c r="F3136">
        <v>1732144</v>
      </c>
      <c r="G3136">
        <v>906696</v>
      </c>
      <c r="H3136">
        <v>18228136</v>
      </c>
    </row>
    <row r="3137" spans="3:8" ht="13.5">
      <c r="C3137">
        <v>13993190138</v>
      </c>
      <c r="D3137">
        <v>1247</v>
      </c>
      <c r="E3137">
        <v>2592</v>
      </c>
      <c r="F3137">
        <v>1368987</v>
      </c>
      <c r="G3137">
        <v>0</v>
      </c>
      <c r="H3137">
        <v>13689870</v>
      </c>
    </row>
    <row r="3138" spans="3:8" ht="13.5">
      <c r="C3138">
        <v>13993190147</v>
      </c>
      <c r="D3138">
        <v>19</v>
      </c>
      <c r="E3138">
        <v>337</v>
      </c>
      <c r="F3138">
        <v>1218483</v>
      </c>
      <c r="G3138">
        <v>601000</v>
      </c>
      <c r="H3138">
        <v>12785830</v>
      </c>
    </row>
    <row r="3139" spans="3:8" ht="13.5">
      <c r="C3139">
        <v>13993190148</v>
      </c>
      <c r="D3139">
        <v>1026</v>
      </c>
      <c r="E3139">
        <v>2152</v>
      </c>
      <c r="F3139">
        <v>1034854</v>
      </c>
      <c r="G3139">
        <v>0</v>
      </c>
      <c r="H3139">
        <v>10348540</v>
      </c>
    </row>
    <row r="3140" spans="3:8" ht="13.5">
      <c r="C3140">
        <v>13993190157</v>
      </c>
      <c r="D3140">
        <v>5</v>
      </c>
      <c r="E3140">
        <v>66</v>
      </c>
      <c r="F3140">
        <v>350279</v>
      </c>
      <c r="G3140">
        <v>117938</v>
      </c>
      <c r="H3140">
        <v>3620728</v>
      </c>
    </row>
    <row r="3141" spans="3:8" ht="13.5">
      <c r="C3141">
        <v>13993190158</v>
      </c>
      <c r="D3141">
        <v>262</v>
      </c>
      <c r="E3141">
        <v>443</v>
      </c>
      <c r="F3141">
        <v>274218</v>
      </c>
      <c r="G3141">
        <v>0</v>
      </c>
      <c r="H3141">
        <v>2742180</v>
      </c>
    </row>
    <row r="3142" spans="3:8" ht="13.5">
      <c r="C3142">
        <v>13993199997</v>
      </c>
      <c r="D3142">
        <v>149</v>
      </c>
      <c r="E3142">
        <v>2439</v>
      </c>
      <c r="F3142">
        <v>9906776</v>
      </c>
      <c r="G3142">
        <v>4630742</v>
      </c>
      <c r="H3142">
        <v>103698502</v>
      </c>
    </row>
    <row r="3143" spans="3:8" ht="13.5">
      <c r="C3143">
        <v>13993199998</v>
      </c>
      <c r="D3143">
        <v>11740</v>
      </c>
      <c r="E3143">
        <v>26881</v>
      </c>
      <c r="F3143">
        <v>12740336</v>
      </c>
      <c r="G3143">
        <v>0</v>
      </c>
      <c r="H3143">
        <v>127403360</v>
      </c>
    </row>
    <row r="3144" spans="3:8" ht="13.5">
      <c r="C3144">
        <v>14013100117</v>
      </c>
      <c r="D3144">
        <v>2</v>
      </c>
      <c r="E3144">
        <v>36</v>
      </c>
      <c r="F3144">
        <v>196872</v>
      </c>
      <c r="G3144">
        <v>64900</v>
      </c>
      <c r="H3144">
        <v>2033620</v>
      </c>
    </row>
    <row r="3145" spans="3:8" ht="13.5">
      <c r="C3145">
        <v>14013100118</v>
      </c>
      <c r="D3145">
        <v>52</v>
      </c>
      <c r="E3145">
        <v>84</v>
      </c>
      <c r="F3145">
        <v>62352</v>
      </c>
      <c r="G3145">
        <v>0</v>
      </c>
      <c r="H3145">
        <v>623520</v>
      </c>
    </row>
    <row r="3146" spans="3:8" ht="13.5">
      <c r="C3146">
        <v>14013100297</v>
      </c>
      <c r="D3146">
        <v>5</v>
      </c>
      <c r="E3146">
        <v>29</v>
      </c>
      <c r="F3146">
        <v>126439</v>
      </c>
      <c r="G3146">
        <v>52288</v>
      </c>
      <c r="H3146">
        <v>1316678</v>
      </c>
    </row>
    <row r="3147" spans="3:8" ht="13.5">
      <c r="C3147">
        <v>14013100298</v>
      </c>
      <c r="D3147">
        <v>46</v>
      </c>
      <c r="E3147">
        <v>77</v>
      </c>
      <c r="F3147">
        <v>88603</v>
      </c>
      <c r="G3147">
        <v>0</v>
      </c>
      <c r="H3147">
        <v>886030</v>
      </c>
    </row>
    <row r="3148" spans="3:8" ht="13.5">
      <c r="C3148">
        <v>14013100377</v>
      </c>
      <c r="D3148">
        <v>4</v>
      </c>
      <c r="E3148">
        <v>31</v>
      </c>
      <c r="F3148">
        <v>236658</v>
      </c>
      <c r="G3148">
        <v>50712</v>
      </c>
      <c r="H3148">
        <v>2417292</v>
      </c>
    </row>
    <row r="3149" spans="3:8" ht="13.5">
      <c r="C3149">
        <v>14013100378</v>
      </c>
      <c r="D3149">
        <v>23</v>
      </c>
      <c r="E3149">
        <v>32</v>
      </c>
      <c r="F3149">
        <v>25367</v>
      </c>
      <c r="G3149">
        <v>0</v>
      </c>
      <c r="H3149">
        <v>253670</v>
      </c>
    </row>
    <row r="3150" spans="3:8" ht="13.5">
      <c r="C3150">
        <v>14013100457</v>
      </c>
      <c r="D3150">
        <v>3</v>
      </c>
      <c r="E3150">
        <v>19</v>
      </c>
      <c r="F3150">
        <v>104413</v>
      </c>
      <c r="G3150">
        <v>32372</v>
      </c>
      <c r="H3150">
        <v>1076502</v>
      </c>
    </row>
    <row r="3151" spans="3:8" ht="13.5">
      <c r="C3151">
        <v>14013100458</v>
      </c>
      <c r="D3151">
        <v>17</v>
      </c>
      <c r="E3151">
        <v>31</v>
      </c>
      <c r="F3151">
        <v>22188</v>
      </c>
      <c r="G3151">
        <v>0</v>
      </c>
      <c r="H3151">
        <v>221880</v>
      </c>
    </row>
    <row r="3152" spans="3:8" ht="13.5">
      <c r="C3152">
        <v>14013105248</v>
      </c>
      <c r="D3152">
        <v>5</v>
      </c>
      <c r="E3152">
        <v>5</v>
      </c>
      <c r="F3152">
        <v>4869</v>
      </c>
      <c r="G3152">
        <v>0</v>
      </c>
      <c r="H3152">
        <v>48690</v>
      </c>
    </row>
    <row r="3153" spans="3:8" ht="13.5">
      <c r="C3153">
        <v>14013105818</v>
      </c>
      <c r="D3153">
        <v>1</v>
      </c>
      <c r="E3153">
        <v>1</v>
      </c>
      <c r="F3153">
        <v>778</v>
      </c>
      <c r="G3153">
        <v>0</v>
      </c>
      <c r="H3153">
        <v>7780</v>
      </c>
    </row>
    <row r="3154" spans="3:8" ht="13.5">
      <c r="C3154">
        <v>14013106158</v>
      </c>
      <c r="D3154">
        <v>8</v>
      </c>
      <c r="E3154">
        <v>21</v>
      </c>
      <c r="F3154">
        <v>44625</v>
      </c>
      <c r="G3154">
        <v>0</v>
      </c>
      <c r="H3154">
        <v>446250</v>
      </c>
    </row>
    <row r="3155" spans="3:8" ht="13.5">
      <c r="C3155">
        <v>14013106808</v>
      </c>
      <c r="D3155">
        <v>2</v>
      </c>
      <c r="E3155">
        <v>4</v>
      </c>
      <c r="F3155">
        <v>3476</v>
      </c>
      <c r="G3155">
        <v>0</v>
      </c>
      <c r="H3155">
        <v>34760</v>
      </c>
    </row>
    <row r="3156" spans="3:8" ht="13.5">
      <c r="C3156">
        <v>14013107718</v>
      </c>
      <c r="D3156">
        <v>1</v>
      </c>
      <c r="E3156">
        <v>2</v>
      </c>
      <c r="F3156">
        <v>8682</v>
      </c>
      <c r="G3156">
        <v>0</v>
      </c>
      <c r="H3156">
        <v>86820</v>
      </c>
    </row>
    <row r="3157" spans="3:8" ht="13.5">
      <c r="C3157">
        <v>14013108218</v>
      </c>
      <c r="D3157">
        <v>1</v>
      </c>
      <c r="E3157">
        <v>1</v>
      </c>
      <c r="F3157">
        <v>391</v>
      </c>
      <c r="G3157">
        <v>0</v>
      </c>
      <c r="H3157">
        <v>3910</v>
      </c>
    </row>
    <row r="3158" spans="3:8" ht="13.5">
      <c r="C3158">
        <v>14013108628</v>
      </c>
      <c r="D3158">
        <v>6</v>
      </c>
      <c r="E3158">
        <v>6</v>
      </c>
      <c r="F3158">
        <v>9179</v>
      </c>
      <c r="G3158">
        <v>0</v>
      </c>
      <c r="H3158">
        <v>91790</v>
      </c>
    </row>
    <row r="3159" spans="3:8" ht="13.5">
      <c r="C3159">
        <v>14013108708</v>
      </c>
      <c r="D3159">
        <v>6</v>
      </c>
      <c r="E3159">
        <v>13</v>
      </c>
      <c r="F3159">
        <v>8531</v>
      </c>
      <c r="G3159">
        <v>0</v>
      </c>
      <c r="H3159">
        <v>85310</v>
      </c>
    </row>
    <row r="3160" spans="3:8" ht="13.5">
      <c r="C3160">
        <v>14013108888</v>
      </c>
      <c r="D3160">
        <v>2</v>
      </c>
      <c r="E3160">
        <v>3</v>
      </c>
      <c r="F3160">
        <v>1823</v>
      </c>
      <c r="G3160">
        <v>0</v>
      </c>
      <c r="H3160">
        <v>18230</v>
      </c>
    </row>
    <row r="3161" spans="3:8" ht="13.5">
      <c r="C3161">
        <v>14013108968</v>
      </c>
      <c r="D3161">
        <v>4</v>
      </c>
      <c r="E3161">
        <v>6</v>
      </c>
      <c r="F3161">
        <v>5238</v>
      </c>
      <c r="G3161">
        <v>0</v>
      </c>
      <c r="H3161">
        <v>52380</v>
      </c>
    </row>
    <row r="3162" spans="3:8" ht="13.5">
      <c r="C3162">
        <v>14013109047</v>
      </c>
      <c r="D3162">
        <v>1</v>
      </c>
      <c r="E3162">
        <v>4</v>
      </c>
      <c r="F3162">
        <v>40345</v>
      </c>
      <c r="G3162">
        <v>5760</v>
      </c>
      <c r="H3162">
        <v>409210</v>
      </c>
    </row>
    <row r="3163" spans="3:8" ht="13.5">
      <c r="C3163">
        <v>14013109048</v>
      </c>
      <c r="D3163">
        <v>6</v>
      </c>
      <c r="E3163">
        <v>11</v>
      </c>
      <c r="F3163">
        <v>50832</v>
      </c>
      <c r="G3163">
        <v>0</v>
      </c>
      <c r="H3163">
        <v>508320</v>
      </c>
    </row>
    <row r="3164" spans="3:8" ht="13.5">
      <c r="C3164">
        <v>14013109128</v>
      </c>
      <c r="D3164">
        <v>4</v>
      </c>
      <c r="E3164">
        <v>9</v>
      </c>
      <c r="F3164">
        <v>4784</v>
      </c>
      <c r="G3164">
        <v>0</v>
      </c>
      <c r="H3164">
        <v>47840</v>
      </c>
    </row>
    <row r="3165" spans="3:8" ht="13.5">
      <c r="C3165">
        <v>14013109208</v>
      </c>
      <c r="D3165">
        <v>6</v>
      </c>
      <c r="E3165">
        <v>8</v>
      </c>
      <c r="F3165">
        <v>5907</v>
      </c>
      <c r="G3165">
        <v>0</v>
      </c>
      <c r="H3165">
        <v>59070</v>
      </c>
    </row>
    <row r="3166" spans="3:8" ht="13.5">
      <c r="C3166">
        <v>14013199997</v>
      </c>
      <c r="D3166">
        <v>15</v>
      </c>
      <c r="E3166">
        <v>119</v>
      </c>
      <c r="F3166">
        <v>704727</v>
      </c>
      <c r="G3166">
        <v>206032</v>
      </c>
      <c r="H3166">
        <v>7253302</v>
      </c>
    </row>
    <row r="3167" spans="3:8" ht="13.5">
      <c r="C3167">
        <v>14013199998</v>
      </c>
      <c r="D3167">
        <v>190</v>
      </c>
      <c r="E3167">
        <v>314</v>
      </c>
      <c r="F3167">
        <v>347625</v>
      </c>
      <c r="G3167">
        <v>0</v>
      </c>
      <c r="H3167">
        <v>3476250</v>
      </c>
    </row>
    <row r="3168" spans="3:8" ht="13.5">
      <c r="C3168">
        <v>14023100117</v>
      </c>
      <c r="D3168">
        <v>9</v>
      </c>
      <c r="E3168">
        <v>149</v>
      </c>
      <c r="F3168">
        <v>595478</v>
      </c>
      <c r="G3168">
        <v>304078</v>
      </c>
      <c r="H3168">
        <v>6258858</v>
      </c>
    </row>
    <row r="3169" spans="3:8" ht="13.5">
      <c r="C3169">
        <v>14023100118</v>
      </c>
      <c r="D3169">
        <v>139</v>
      </c>
      <c r="E3169">
        <v>1451</v>
      </c>
      <c r="F3169">
        <v>4372173</v>
      </c>
      <c r="G3169">
        <v>0</v>
      </c>
      <c r="H3169">
        <v>43721730</v>
      </c>
    </row>
    <row r="3170" spans="3:8" ht="13.5">
      <c r="C3170">
        <v>14023100297</v>
      </c>
      <c r="D3170">
        <v>10</v>
      </c>
      <c r="E3170">
        <v>178</v>
      </c>
      <c r="F3170">
        <v>594284</v>
      </c>
      <c r="G3170">
        <v>271340</v>
      </c>
      <c r="H3170">
        <v>6214180</v>
      </c>
    </row>
    <row r="3171" spans="3:8" ht="13.5">
      <c r="C3171">
        <v>14023100298</v>
      </c>
      <c r="D3171">
        <v>125</v>
      </c>
      <c r="E3171">
        <v>1180</v>
      </c>
      <c r="F3171">
        <v>3548024</v>
      </c>
      <c r="G3171">
        <v>0</v>
      </c>
      <c r="H3171">
        <v>35480240</v>
      </c>
    </row>
    <row r="3172" spans="3:8" ht="13.5">
      <c r="C3172">
        <v>14023100377</v>
      </c>
      <c r="D3172">
        <v>4</v>
      </c>
      <c r="E3172">
        <v>56</v>
      </c>
      <c r="F3172">
        <v>236826</v>
      </c>
      <c r="G3172">
        <v>69452</v>
      </c>
      <c r="H3172">
        <v>2437712</v>
      </c>
    </row>
    <row r="3173" spans="3:8" ht="13.5">
      <c r="C3173">
        <v>14023100378</v>
      </c>
      <c r="D3173">
        <v>31</v>
      </c>
      <c r="E3173">
        <v>345</v>
      </c>
      <c r="F3173">
        <v>1047284</v>
      </c>
      <c r="G3173">
        <v>0</v>
      </c>
      <c r="H3173">
        <v>10472840</v>
      </c>
    </row>
    <row r="3174" spans="3:8" ht="13.5">
      <c r="C3174">
        <v>14023100457</v>
      </c>
      <c r="D3174">
        <v>3</v>
      </c>
      <c r="E3174">
        <v>73</v>
      </c>
      <c r="F3174">
        <v>308286</v>
      </c>
      <c r="G3174">
        <v>153386</v>
      </c>
      <c r="H3174">
        <v>3236246</v>
      </c>
    </row>
    <row r="3175" spans="3:8" ht="13.5">
      <c r="C3175">
        <v>14023100458</v>
      </c>
      <c r="D3175">
        <v>27</v>
      </c>
      <c r="E3175">
        <v>283</v>
      </c>
      <c r="F3175">
        <v>835489</v>
      </c>
      <c r="G3175">
        <v>0</v>
      </c>
      <c r="H3175">
        <v>8354890</v>
      </c>
    </row>
    <row r="3176" spans="3:8" ht="13.5">
      <c r="C3176">
        <v>14023105247</v>
      </c>
      <c r="D3176">
        <v>1</v>
      </c>
      <c r="E3176">
        <v>31</v>
      </c>
      <c r="F3176">
        <v>79551</v>
      </c>
      <c r="G3176">
        <v>66588</v>
      </c>
      <c r="H3176">
        <v>862098</v>
      </c>
    </row>
    <row r="3177" spans="3:8" ht="13.5">
      <c r="C3177">
        <v>14023105248</v>
      </c>
      <c r="D3177">
        <v>11</v>
      </c>
      <c r="E3177">
        <v>109</v>
      </c>
      <c r="F3177">
        <v>360585</v>
      </c>
      <c r="G3177">
        <v>0</v>
      </c>
      <c r="H3177">
        <v>3605850</v>
      </c>
    </row>
    <row r="3178" spans="3:8" ht="13.5">
      <c r="C3178">
        <v>14023105818</v>
      </c>
      <c r="D3178">
        <v>4</v>
      </c>
      <c r="E3178">
        <v>41</v>
      </c>
      <c r="F3178">
        <v>116565</v>
      </c>
      <c r="G3178">
        <v>0</v>
      </c>
      <c r="H3178">
        <v>1165650</v>
      </c>
    </row>
    <row r="3179" spans="3:8" ht="13.5">
      <c r="C3179">
        <v>14023106158</v>
      </c>
      <c r="D3179">
        <v>3</v>
      </c>
      <c r="E3179">
        <v>41</v>
      </c>
      <c r="F3179">
        <v>106411</v>
      </c>
      <c r="G3179">
        <v>0</v>
      </c>
      <c r="H3179">
        <v>1064110</v>
      </c>
    </row>
    <row r="3180" spans="3:8" ht="13.5">
      <c r="C3180">
        <v>14023106808</v>
      </c>
      <c r="D3180">
        <v>7</v>
      </c>
      <c r="E3180">
        <v>72</v>
      </c>
      <c r="F3180">
        <v>261330</v>
      </c>
      <c r="G3180">
        <v>0</v>
      </c>
      <c r="H3180">
        <v>2613300</v>
      </c>
    </row>
    <row r="3181" spans="3:8" ht="13.5">
      <c r="C3181">
        <v>14023107718</v>
      </c>
      <c r="D3181">
        <v>3</v>
      </c>
      <c r="E3181">
        <v>28</v>
      </c>
      <c r="F3181">
        <v>77091</v>
      </c>
      <c r="G3181">
        <v>0</v>
      </c>
      <c r="H3181">
        <v>770910</v>
      </c>
    </row>
    <row r="3182" spans="3:8" ht="13.5">
      <c r="C3182">
        <v>14023108218</v>
      </c>
      <c r="D3182">
        <v>3</v>
      </c>
      <c r="E3182">
        <v>14</v>
      </c>
      <c r="F3182">
        <v>68694</v>
      </c>
      <c r="G3182">
        <v>0</v>
      </c>
      <c r="H3182">
        <v>686940</v>
      </c>
    </row>
    <row r="3183" spans="3:8" ht="13.5">
      <c r="C3183">
        <v>14023108398</v>
      </c>
      <c r="D3183">
        <v>2</v>
      </c>
      <c r="E3183">
        <v>29</v>
      </c>
      <c r="F3183">
        <v>85009</v>
      </c>
      <c r="G3183">
        <v>0</v>
      </c>
      <c r="H3183">
        <v>850090</v>
      </c>
    </row>
    <row r="3184" spans="3:8" ht="13.5">
      <c r="C3184">
        <v>14023108478</v>
      </c>
      <c r="D3184">
        <v>3</v>
      </c>
      <c r="E3184">
        <v>42</v>
      </c>
      <c r="F3184">
        <v>102973</v>
      </c>
      <c r="G3184">
        <v>0</v>
      </c>
      <c r="H3184">
        <v>1029730</v>
      </c>
    </row>
    <row r="3185" spans="3:8" ht="13.5">
      <c r="C3185">
        <v>14023108627</v>
      </c>
      <c r="D3185">
        <v>1</v>
      </c>
      <c r="E3185">
        <v>31</v>
      </c>
      <c r="F3185">
        <v>139678</v>
      </c>
      <c r="G3185">
        <v>13940</v>
      </c>
      <c r="H3185">
        <v>1410720</v>
      </c>
    </row>
    <row r="3186" spans="3:8" ht="13.5">
      <c r="C3186">
        <v>14023108628</v>
      </c>
      <c r="D3186">
        <v>20</v>
      </c>
      <c r="E3186">
        <v>158</v>
      </c>
      <c r="F3186">
        <v>462510</v>
      </c>
      <c r="G3186">
        <v>0</v>
      </c>
      <c r="H3186">
        <v>4625100</v>
      </c>
    </row>
    <row r="3187" spans="3:8" ht="13.5">
      <c r="C3187">
        <v>14023108708</v>
      </c>
      <c r="D3187">
        <v>21</v>
      </c>
      <c r="E3187">
        <v>206</v>
      </c>
      <c r="F3187">
        <v>579083</v>
      </c>
      <c r="G3187">
        <v>0</v>
      </c>
      <c r="H3187">
        <v>5790830</v>
      </c>
    </row>
    <row r="3188" spans="3:8" ht="13.5">
      <c r="C3188">
        <v>14023108888</v>
      </c>
      <c r="D3188">
        <v>13</v>
      </c>
      <c r="E3188">
        <v>117</v>
      </c>
      <c r="F3188">
        <v>329264</v>
      </c>
      <c r="G3188">
        <v>0</v>
      </c>
      <c r="H3188">
        <v>3292640</v>
      </c>
    </row>
    <row r="3189" spans="3:8" ht="13.5">
      <c r="C3189">
        <v>14023108968</v>
      </c>
      <c r="D3189">
        <v>9</v>
      </c>
      <c r="E3189">
        <v>80</v>
      </c>
      <c r="F3189">
        <v>206925</v>
      </c>
      <c r="G3189">
        <v>0</v>
      </c>
      <c r="H3189">
        <v>2069250</v>
      </c>
    </row>
    <row r="3190" spans="3:8" ht="13.5">
      <c r="C3190">
        <v>14023109047</v>
      </c>
      <c r="D3190">
        <v>3</v>
      </c>
      <c r="E3190">
        <v>67</v>
      </c>
      <c r="F3190">
        <v>170854</v>
      </c>
      <c r="G3190">
        <v>141420</v>
      </c>
      <c r="H3190">
        <v>1849960</v>
      </c>
    </row>
    <row r="3191" spans="3:8" ht="13.5">
      <c r="C3191">
        <v>14023109048</v>
      </c>
      <c r="D3191">
        <v>20</v>
      </c>
      <c r="E3191">
        <v>202</v>
      </c>
      <c r="F3191">
        <v>704256</v>
      </c>
      <c r="G3191">
        <v>0</v>
      </c>
      <c r="H3191">
        <v>7042560</v>
      </c>
    </row>
    <row r="3192" spans="3:8" ht="13.5">
      <c r="C3192">
        <v>14023109127</v>
      </c>
      <c r="D3192">
        <v>1</v>
      </c>
      <c r="E3192">
        <v>31</v>
      </c>
      <c r="F3192">
        <v>81503</v>
      </c>
      <c r="G3192">
        <v>66588</v>
      </c>
      <c r="H3192">
        <v>881618</v>
      </c>
    </row>
    <row r="3193" spans="3:8" ht="13.5">
      <c r="C3193">
        <v>14023109128</v>
      </c>
      <c r="D3193">
        <v>19</v>
      </c>
      <c r="E3193">
        <v>190</v>
      </c>
      <c r="F3193">
        <v>549026</v>
      </c>
      <c r="G3193">
        <v>0</v>
      </c>
      <c r="H3193">
        <v>5490260</v>
      </c>
    </row>
    <row r="3194" spans="3:8" ht="13.5">
      <c r="C3194">
        <v>14023109208</v>
      </c>
      <c r="D3194">
        <v>19</v>
      </c>
      <c r="E3194">
        <v>194</v>
      </c>
      <c r="F3194">
        <v>557766</v>
      </c>
      <c r="G3194">
        <v>0</v>
      </c>
      <c r="H3194">
        <v>5577660</v>
      </c>
    </row>
    <row r="3195" spans="3:8" ht="13.5">
      <c r="C3195">
        <v>14023199997</v>
      </c>
      <c r="D3195">
        <v>32</v>
      </c>
      <c r="E3195">
        <v>616</v>
      </c>
      <c r="F3195">
        <v>2206460</v>
      </c>
      <c r="G3195">
        <v>1086792</v>
      </c>
      <c r="H3195">
        <v>23151392</v>
      </c>
    </row>
    <row r="3196" spans="3:8" ht="13.5">
      <c r="C3196">
        <v>14023199998</v>
      </c>
      <c r="D3196">
        <v>479</v>
      </c>
      <c r="E3196">
        <v>4782</v>
      </c>
      <c r="F3196">
        <v>14370458</v>
      </c>
      <c r="G3196">
        <v>0</v>
      </c>
      <c r="H3196">
        <v>143704580</v>
      </c>
    </row>
    <row r="3197" spans="3:8" ht="13.5">
      <c r="C3197">
        <v>14033100117</v>
      </c>
      <c r="D3197">
        <v>3</v>
      </c>
      <c r="E3197">
        <v>18</v>
      </c>
      <c r="F3197">
        <v>147475</v>
      </c>
      <c r="G3197">
        <v>25360</v>
      </c>
      <c r="H3197">
        <v>1500110</v>
      </c>
    </row>
    <row r="3198" spans="3:8" ht="13.5">
      <c r="C3198">
        <v>14033100118</v>
      </c>
      <c r="D3198">
        <v>38</v>
      </c>
      <c r="E3198">
        <v>52</v>
      </c>
      <c r="F3198">
        <v>82557</v>
      </c>
      <c r="G3198">
        <v>0</v>
      </c>
      <c r="H3198">
        <v>825570</v>
      </c>
    </row>
    <row r="3199" spans="3:8" ht="13.5">
      <c r="C3199">
        <v>14033100297</v>
      </c>
      <c r="D3199">
        <v>3</v>
      </c>
      <c r="E3199">
        <v>25</v>
      </c>
      <c r="F3199">
        <v>149821</v>
      </c>
      <c r="G3199">
        <v>34860</v>
      </c>
      <c r="H3199">
        <v>1533070</v>
      </c>
    </row>
    <row r="3200" spans="3:8" ht="13.5">
      <c r="C3200">
        <v>14033100298</v>
      </c>
      <c r="D3200">
        <v>19</v>
      </c>
      <c r="E3200">
        <v>27</v>
      </c>
      <c r="F3200">
        <v>28578</v>
      </c>
      <c r="G3200">
        <v>0</v>
      </c>
      <c r="H3200">
        <v>285780</v>
      </c>
    </row>
    <row r="3201" spans="3:8" ht="13.5">
      <c r="C3201">
        <v>14033100378</v>
      </c>
      <c r="D3201">
        <v>5</v>
      </c>
      <c r="E3201">
        <v>6</v>
      </c>
      <c r="F3201">
        <v>9095</v>
      </c>
      <c r="G3201">
        <v>0</v>
      </c>
      <c r="H3201">
        <v>90950</v>
      </c>
    </row>
    <row r="3202" spans="3:8" ht="13.5">
      <c r="C3202">
        <v>14033100457</v>
      </c>
      <c r="D3202">
        <v>1</v>
      </c>
      <c r="E3202">
        <v>9</v>
      </c>
      <c r="F3202">
        <v>14621</v>
      </c>
      <c r="G3202">
        <v>17090</v>
      </c>
      <c r="H3202">
        <v>163300</v>
      </c>
    </row>
    <row r="3203" spans="3:8" ht="13.5">
      <c r="C3203">
        <v>14033100458</v>
      </c>
      <c r="D3203">
        <v>5</v>
      </c>
      <c r="E3203">
        <v>7</v>
      </c>
      <c r="F3203">
        <v>8537</v>
      </c>
      <c r="G3203">
        <v>0</v>
      </c>
      <c r="H3203">
        <v>85370</v>
      </c>
    </row>
    <row r="3204" spans="3:8" ht="13.5">
      <c r="C3204">
        <v>14033105247</v>
      </c>
      <c r="D3204">
        <v>1</v>
      </c>
      <c r="E3204">
        <v>5</v>
      </c>
      <c r="F3204">
        <v>57955</v>
      </c>
      <c r="G3204">
        <v>5700</v>
      </c>
      <c r="H3204">
        <v>585250</v>
      </c>
    </row>
    <row r="3205" spans="3:8" ht="13.5">
      <c r="C3205">
        <v>14033105248</v>
      </c>
      <c r="D3205">
        <v>2</v>
      </c>
      <c r="E3205">
        <v>3</v>
      </c>
      <c r="F3205">
        <v>2219</v>
      </c>
      <c r="G3205">
        <v>0</v>
      </c>
      <c r="H3205">
        <v>22190</v>
      </c>
    </row>
    <row r="3206" spans="3:8" ht="13.5">
      <c r="C3206">
        <v>14033106157</v>
      </c>
      <c r="D3206">
        <v>1</v>
      </c>
      <c r="E3206">
        <v>5</v>
      </c>
      <c r="F3206">
        <v>49378</v>
      </c>
      <c r="G3206">
        <v>5320</v>
      </c>
      <c r="H3206">
        <v>499100</v>
      </c>
    </row>
    <row r="3207" spans="3:8" ht="13.5">
      <c r="C3207">
        <v>14033106158</v>
      </c>
      <c r="D3207">
        <v>4</v>
      </c>
      <c r="E3207">
        <v>4</v>
      </c>
      <c r="F3207">
        <v>5775</v>
      </c>
      <c r="G3207">
        <v>0</v>
      </c>
      <c r="H3207">
        <v>57750</v>
      </c>
    </row>
    <row r="3208" spans="3:8" ht="13.5">
      <c r="C3208">
        <v>14033106808</v>
      </c>
      <c r="D3208">
        <v>1</v>
      </c>
      <c r="E3208">
        <v>1</v>
      </c>
      <c r="F3208">
        <v>934</v>
      </c>
      <c r="G3208">
        <v>0</v>
      </c>
      <c r="H3208">
        <v>9340</v>
      </c>
    </row>
    <row r="3209" spans="3:8" ht="13.5">
      <c r="C3209">
        <v>14033107718</v>
      </c>
      <c r="D3209">
        <v>2</v>
      </c>
      <c r="E3209">
        <v>2</v>
      </c>
      <c r="F3209">
        <v>2766</v>
      </c>
      <c r="G3209">
        <v>0</v>
      </c>
      <c r="H3209">
        <v>27660</v>
      </c>
    </row>
    <row r="3210" spans="3:8" ht="13.5">
      <c r="C3210">
        <v>14033108398</v>
      </c>
      <c r="D3210">
        <v>1</v>
      </c>
      <c r="E3210">
        <v>1</v>
      </c>
      <c r="F3210">
        <v>1887</v>
      </c>
      <c r="G3210">
        <v>0</v>
      </c>
      <c r="H3210">
        <v>18870</v>
      </c>
    </row>
    <row r="3211" spans="3:8" ht="13.5">
      <c r="C3211">
        <v>14033108707</v>
      </c>
      <c r="D3211">
        <v>1</v>
      </c>
      <c r="E3211">
        <v>2</v>
      </c>
      <c r="F3211">
        <v>15194</v>
      </c>
      <c r="G3211">
        <v>1432</v>
      </c>
      <c r="H3211">
        <v>153372</v>
      </c>
    </row>
    <row r="3212" spans="3:8" ht="13.5">
      <c r="C3212">
        <v>14033108708</v>
      </c>
      <c r="D3212">
        <v>3</v>
      </c>
      <c r="E3212">
        <v>5</v>
      </c>
      <c r="F3212">
        <v>13538</v>
      </c>
      <c r="G3212">
        <v>0</v>
      </c>
      <c r="H3212">
        <v>135380</v>
      </c>
    </row>
    <row r="3213" spans="3:8" ht="13.5">
      <c r="C3213">
        <v>14033108888</v>
      </c>
      <c r="D3213">
        <v>1</v>
      </c>
      <c r="E3213">
        <v>2</v>
      </c>
      <c r="F3213">
        <v>1877</v>
      </c>
      <c r="G3213">
        <v>0</v>
      </c>
      <c r="H3213">
        <v>18770</v>
      </c>
    </row>
    <row r="3214" spans="3:8" ht="13.5">
      <c r="C3214">
        <v>14033108968</v>
      </c>
      <c r="D3214">
        <v>3</v>
      </c>
      <c r="E3214">
        <v>4</v>
      </c>
      <c r="F3214">
        <v>1703</v>
      </c>
      <c r="G3214">
        <v>0</v>
      </c>
      <c r="H3214">
        <v>17030</v>
      </c>
    </row>
    <row r="3215" spans="3:8" ht="13.5">
      <c r="C3215">
        <v>14033109048</v>
      </c>
      <c r="D3215">
        <v>5</v>
      </c>
      <c r="E3215">
        <v>5</v>
      </c>
      <c r="F3215">
        <v>10148</v>
      </c>
      <c r="G3215">
        <v>0</v>
      </c>
      <c r="H3215">
        <v>101480</v>
      </c>
    </row>
    <row r="3216" spans="3:8" ht="13.5">
      <c r="C3216">
        <v>14033109128</v>
      </c>
      <c r="D3216">
        <v>3</v>
      </c>
      <c r="E3216">
        <v>8</v>
      </c>
      <c r="F3216">
        <v>8382</v>
      </c>
      <c r="G3216">
        <v>0</v>
      </c>
      <c r="H3216">
        <v>83820</v>
      </c>
    </row>
    <row r="3217" spans="3:8" ht="13.5">
      <c r="C3217">
        <v>14033109208</v>
      </c>
      <c r="D3217">
        <v>3</v>
      </c>
      <c r="E3217">
        <v>3</v>
      </c>
      <c r="F3217">
        <v>4719</v>
      </c>
      <c r="G3217">
        <v>0</v>
      </c>
      <c r="H3217">
        <v>47190</v>
      </c>
    </row>
    <row r="3218" spans="3:8" ht="13.5">
      <c r="C3218">
        <v>14033199997</v>
      </c>
      <c r="D3218">
        <v>10</v>
      </c>
      <c r="E3218">
        <v>64</v>
      </c>
      <c r="F3218">
        <v>434444</v>
      </c>
      <c r="G3218">
        <v>89762</v>
      </c>
      <c r="H3218">
        <v>4434202</v>
      </c>
    </row>
    <row r="3219" spans="3:8" ht="13.5">
      <c r="C3219">
        <v>14033199998</v>
      </c>
      <c r="D3219">
        <v>95</v>
      </c>
      <c r="E3219">
        <v>130</v>
      </c>
      <c r="F3219">
        <v>182715</v>
      </c>
      <c r="G3219">
        <v>0</v>
      </c>
      <c r="H3219">
        <v>1827150</v>
      </c>
    </row>
    <row r="3220" spans="3:8" ht="13.5">
      <c r="C3220">
        <v>14043100117</v>
      </c>
      <c r="D3220">
        <v>1</v>
      </c>
      <c r="E3220">
        <v>3</v>
      </c>
      <c r="F3220">
        <v>14964</v>
      </c>
      <c r="G3220">
        <v>2560</v>
      </c>
      <c r="H3220">
        <v>152200</v>
      </c>
    </row>
    <row r="3221" spans="3:8" ht="13.5">
      <c r="C3221">
        <v>14043100118</v>
      </c>
      <c r="D3221">
        <v>221</v>
      </c>
      <c r="E3221">
        <v>288</v>
      </c>
      <c r="F3221">
        <v>201397</v>
      </c>
      <c r="G3221">
        <v>0</v>
      </c>
      <c r="H3221">
        <v>2013970</v>
      </c>
    </row>
    <row r="3222" spans="3:8" ht="13.5">
      <c r="C3222">
        <v>14043100297</v>
      </c>
      <c r="D3222">
        <v>2</v>
      </c>
      <c r="E3222">
        <v>9</v>
      </c>
      <c r="F3222">
        <v>19867</v>
      </c>
      <c r="G3222">
        <v>16868</v>
      </c>
      <c r="H3222">
        <v>215538</v>
      </c>
    </row>
    <row r="3223" spans="3:8" ht="13.5">
      <c r="C3223">
        <v>14043100298</v>
      </c>
      <c r="D3223">
        <v>166</v>
      </c>
      <c r="E3223">
        <v>223</v>
      </c>
      <c r="F3223">
        <v>166051</v>
      </c>
      <c r="G3223">
        <v>0</v>
      </c>
      <c r="H3223">
        <v>1660510</v>
      </c>
    </row>
    <row r="3224" spans="3:8" ht="13.5">
      <c r="C3224">
        <v>14043100377</v>
      </c>
      <c r="D3224">
        <v>1</v>
      </c>
      <c r="E3224">
        <v>31</v>
      </c>
      <c r="F3224">
        <v>60546</v>
      </c>
      <c r="G3224">
        <v>66588</v>
      </c>
      <c r="H3224">
        <v>672048</v>
      </c>
    </row>
    <row r="3225" spans="3:8" ht="13.5">
      <c r="C3225">
        <v>14043100378</v>
      </c>
      <c r="D3225">
        <v>69</v>
      </c>
      <c r="E3225">
        <v>104</v>
      </c>
      <c r="F3225">
        <v>112782</v>
      </c>
      <c r="G3225">
        <v>0</v>
      </c>
      <c r="H3225">
        <v>1127820</v>
      </c>
    </row>
    <row r="3226" spans="3:8" ht="13.5">
      <c r="C3226">
        <v>14043100457</v>
      </c>
      <c r="D3226">
        <v>3</v>
      </c>
      <c r="E3226">
        <v>51</v>
      </c>
      <c r="F3226">
        <v>169566</v>
      </c>
      <c r="G3226">
        <v>94348</v>
      </c>
      <c r="H3226">
        <v>1790008</v>
      </c>
    </row>
    <row r="3227" spans="3:8" ht="13.5">
      <c r="C3227">
        <v>14043100458</v>
      </c>
      <c r="D3227">
        <v>43</v>
      </c>
      <c r="E3227">
        <v>63</v>
      </c>
      <c r="F3227">
        <v>40750</v>
      </c>
      <c r="G3227">
        <v>0</v>
      </c>
      <c r="H3227">
        <v>407500</v>
      </c>
    </row>
    <row r="3228" spans="3:8" ht="13.5">
      <c r="C3228">
        <v>14043105248</v>
      </c>
      <c r="D3228">
        <v>12</v>
      </c>
      <c r="E3228">
        <v>15</v>
      </c>
      <c r="F3228">
        <v>10599</v>
      </c>
      <c r="G3228">
        <v>0</v>
      </c>
      <c r="H3228">
        <v>105990</v>
      </c>
    </row>
    <row r="3229" spans="3:8" ht="13.5">
      <c r="C3229">
        <v>14043105818</v>
      </c>
      <c r="D3229">
        <v>1</v>
      </c>
      <c r="E3229">
        <v>13</v>
      </c>
      <c r="F3229">
        <v>42048</v>
      </c>
      <c r="G3229">
        <v>0</v>
      </c>
      <c r="H3229">
        <v>420480</v>
      </c>
    </row>
    <row r="3230" spans="3:8" ht="13.5">
      <c r="C3230">
        <v>14043106158</v>
      </c>
      <c r="D3230">
        <v>5</v>
      </c>
      <c r="E3230">
        <v>6</v>
      </c>
      <c r="F3230">
        <v>7312</v>
      </c>
      <c r="G3230">
        <v>0</v>
      </c>
      <c r="H3230">
        <v>73120</v>
      </c>
    </row>
    <row r="3231" spans="3:8" ht="13.5">
      <c r="C3231">
        <v>14043106808</v>
      </c>
      <c r="D3231">
        <v>2</v>
      </c>
      <c r="E3231">
        <v>3</v>
      </c>
      <c r="F3231">
        <v>3917</v>
      </c>
      <c r="G3231">
        <v>0</v>
      </c>
      <c r="H3231">
        <v>39170</v>
      </c>
    </row>
    <row r="3232" spans="3:8" ht="13.5">
      <c r="C3232">
        <v>14043107718</v>
      </c>
      <c r="D3232">
        <v>9</v>
      </c>
      <c r="E3232">
        <v>17</v>
      </c>
      <c r="F3232">
        <v>14632</v>
      </c>
      <c r="G3232">
        <v>0</v>
      </c>
      <c r="H3232">
        <v>146320</v>
      </c>
    </row>
    <row r="3233" spans="3:8" ht="13.5">
      <c r="C3233">
        <v>14043108218</v>
      </c>
      <c r="D3233">
        <v>5</v>
      </c>
      <c r="E3233">
        <v>5</v>
      </c>
      <c r="F3233">
        <v>22747</v>
      </c>
      <c r="G3233">
        <v>0</v>
      </c>
      <c r="H3233">
        <v>227470</v>
      </c>
    </row>
    <row r="3234" spans="3:8" ht="13.5">
      <c r="C3234">
        <v>14043108398</v>
      </c>
      <c r="D3234">
        <v>5</v>
      </c>
      <c r="E3234">
        <v>8</v>
      </c>
      <c r="F3234">
        <v>3789</v>
      </c>
      <c r="G3234">
        <v>0</v>
      </c>
      <c r="H3234">
        <v>37890</v>
      </c>
    </row>
    <row r="3235" spans="3:8" ht="13.5">
      <c r="C3235">
        <v>14043108627</v>
      </c>
      <c r="D3235">
        <v>1</v>
      </c>
      <c r="E3235">
        <v>6</v>
      </c>
      <c r="F3235">
        <v>41670</v>
      </c>
      <c r="G3235">
        <v>10024</v>
      </c>
      <c r="H3235">
        <v>426724</v>
      </c>
    </row>
    <row r="3236" spans="3:8" ht="13.5">
      <c r="C3236">
        <v>14043108628</v>
      </c>
      <c r="D3236">
        <v>15</v>
      </c>
      <c r="E3236">
        <v>23</v>
      </c>
      <c r="F3236">
        <v>8992</v>
      </c>
      <c r="G3236">
        <v>0</v>
      </c>
      <c r="H3236">
        <v>89920</v>
      </c>
    </row>
    <row r="3237" spans="3:8" ht="13.5">
      <c r="C3237">
        <v>14043108708</v>
      </c>
      <c r="D3237">
        <v>22</v>
      </c>
      <c r="E3237">
        <v>43</v>
      </c>
      <c r="F3237">
        <v>48318</v>
      </c>
      <c r="G3237">
        <v>0</v>
      </c>
      <c r="H3237">
        <v>483180</v>
      </c>
    </row>
    <row r="3238" spans="3:8" ht="13.5">
      <c r="C3238">
        <v>14043108888</v>
      </c>
      <c r="D3238">
        <v>9</v>
      </c>
      <c r="E3238">
        <v>14</v>
      </c>
      <c r="F3238">
        <v>6444</v>
      </c>
      <c r="G3238">
        <v>0</v>
      </c>
      <c r="H3238">
        <v>64440</v>
      </c>
    </row>
    <row r="3239" spans="3:8" ht="13.5">
      <c r="C3239">
        <v>14043108967</v>
      </c>
      <c r="D3239">
        <v>1</v>
      </c>
      <c r="E3239">
        <v>10</v>
      </c>
      <c r="F3239">
        <v>45125</v>
      </c>
      <c r="G3239">
        <v>15170</v>
      </c>
      <c r="H3239">
        <v>466420</v>
      </c>
    </row>
    <row r="3240" spans="3:8" ht="13.5">
      <c r="C3240">
        <v>14043108968</v>
      </c>
      <c r="D3240">
        <v>15</v>
      </c>
      <c r="E3240">
        <v>19</v>
      </c>
      <c r="F3240">
        <v>15428</v>
      </c>
      <c r="G3240">
        <v>0</v>
      </c>
      <c r="H3240">
        <v>154280</v>
      </c>
    </row>
    <row r="3241" spans="3:8" ht="13.5">
      <c r="C3241">
        <v>14043109048</v>
      </c>
      <c r="D3241">
        <v>26</v>
      </c>
      <c r="E3241">
        <v>34</v>
      </c>
      <c r="F3241">
        <v>24296</v>
      </c>
      <c r="G3241">
        <v>0</v>
      </c>
      <c r="H3241">
        <v>242960</v>
      </c>
    </row>
    <row r="3242" spans="3:8" ht="13.5">
      <c r="C3242">
        <v>14043109128</v>
      </c>
      <c r="D3242">
        <v>14</v>
      </c>
      <c r="E3242">
        <v>22</v>
      </c>
      <c r="F3242">
        <v>10416</v>
      </c>
      <c r="G3242">
        <v>0</v>
      </c>
      <c r="H3242">
        <v>104160</v>
      </c>
    </row>
    <row r="3243" spans="3:8" ht="13.5">
      <c r="C3243">
        <v>14043109207</v>
      </c>
      <c r="D3243">
        <v>1</v>
      </c>
      <c r="E3243">
        <v>5</v>
      </c>
      <c r="F3243">
        <v>22452</v>
      </c>
      <c r="G3243">
        <v>6400</v>
      </c>
      <c r="H3243">
        <v>230920</v>
      </c>
    </row>
    <row r="3244" spans="3:8" ht="13.5">
      <c r="C3244">
        <v>14043109208</v>
      </c>
      <c r="D3244">
        <v>18</v>
      </c>
      <c r="E3244">
        <v>23</v>
      </c>
      <c r="F3244">
        <v>20282</v>
      </c>
      <c r="G3244">
        <v>0</v>
      </c>
      <c r="H3244">
        <v>202820</v>
      </c>
    </row>
    <row r="3245" spans="3:8" ht="13.5">
      <c r="C3245">
        <v>14043199997</v>
      </c>
      <c r="D3245">
        <v>10</v>
      </c>
      <c r="E3245">
        <v>115</v>
      </c>
      <c r="F3245">
        <v>374190</v>
      </c>
      <c r="G3245">
        <v>211958</v>
      </c>
      <c r="H3245">
        <v>3953858</v>
      </c>
    </row>
    <row r="3246" spans="3:8" ht="13.5">
      <c r="C3246">
        <v>14043199998</v>
      </c>
      <c r="D3246">
        <v>657</v>
      </c>
      <c r="E3246">
        <v>923</v>
      </c>
      <c r="F3246">
        <v>760200</v>
      </c>
      <c r="G3246">
        <v>0</v>
      </c>
      <c r="H3246">
        <v>7602000</v>
      </c>
    </row>
    <row r="3247" spans="3:8" ht="13.5">
      <c r="C3247">
        <v>14053100117</v>
      </c>
      <c r="D3247">
        <v>2</v>
      </c>
      <c r="E3247">
        <v>8</v>
      </c>
      <c r="F3247">
        <v>45705</v>
      </c>
      <c r="G3247">
        <v>11180</v>
      </c>
      <c r="H3247">
        <v>468230</v>
      </c>
    </row>
    <row r="3248" spans="3:8" ht="13.5">
      <c r="C3248">
        <v>14053100118</v>
      </c>
      <c r="D3248">
        <v>194</v>
      </c>
      <c r="E3248">
        <v>247</v>
      </c>
      <c r="F3248">
        <v>190051</v>
      </c>
      <c r="G3248">
        <v>0</v>
      </c>
      <c r="H3248">
        <v>1900510</v>
      </c>
    </row>
    <row r="3249" spans="3:8" ht="13.5">
      <c r="C3249">
        <v>14053100297</v>
      </c>
      <c r="D3249">
        <v>2</v>
      </c>
      <c r="E3249">
        <v>17</v>
      </c>
      <c r="F3249">
        <v>103060</v>
      </c>
      <c r="G3249">
        <v>25600</v>
      </c>
      <c r="H3249">
        <v>1056200</v>
      </c>
    </row>
    <row r="3250" spans="3:8" ht="13.5">
      <c r="C3250">
        <v>14053100298</v>
      </c>
      <c r="D3250">
        <v>150</v>
      </c>
      <c r="E3250">
        <v>183</v>
      </c>
      <c r="F3250">
        <v>100989</v>
      </c>
      <c r="G3250">
        <v>0</v>
      </c>
      <c r="H3250">
        <v>1009890</v>
      </c>
    </row>
    <row r="3251" spans="3:8" ht="13.5">
      <c r="C3251">
        <v>14053100378</v>
      </c>
      <c r="D3251">
        <v>43</v>
      </c>
      <c r="E3251">
        <v>61</v>
      </c>
      <c r="F3251">
        <v>55554</v>
      </c>
      <c r="G3251">
        <v>0</v>
      </c>
      <c r="H3251">
        <v>555540</v>
      </c>
    </row>
    <row r="3252" spans="3:8" ht="13.5">
      <c r="C3252">
        <v>14053100458</v>
      </c>
      <c r="D3252">
        <v>17</v>
      </c>
      <c r="E3252">
        <v>23</v>
      </c>
      <c r="F3252">
        <v>13880</v>
      </c>
      <c r="G3252">
        <v>0</v>
      </c>
      <c r="H3252">
        <v>138800</v>
      </c>
    </row>
    <row r="3253" spans="3:8" ht="13.5">
      <c r="C3253">
        <v>14053105248</v>
      </c>
      <c r="D3253">
        <v>16</v>
      </c>
      <c r="E3253">
        <v>16</v>
      </c>
      <c r="F3253">
        <v>16365</v>
      </c>
      <c r="G3253">
        <v>0</v>
      </c>
      <c r="H3253">
        <v>163650</v>
      </c>
    </row>
    <row r="3254" spans="3:8" ht="13.5">
      <c r="C3254">
        <v>14053105818</v>
      </c>
      <c r="D3254">
        <v>5</v>
      </c>
      <c r="E3254">
        <v>8</v>
      </c>
      <c r="F3254">
        <v>3988</v>
      </c>
      <c r="G3254">
        <v>0</v>
      </c>
      <c r="H3254">
        <v>39880</v>
      </c>
    </row>
    <row r="3255" spans="3:8" ht="13.5">
      <c r="C3255">
        <v>14053106157</v>
      </c>
      <c r="D3255">
        <v>1</v>
      </c>
      <c r="E3255">
        <v>11</v>
      </c>
      <c r="F3255">
        <v>52489</v>
      </c>
      <c r="G3255">
        <v>17780</v>
      </c>
      <c r="H3255">
        <v>542670</v>
      </c>
    </row>
    <row r="3256" spans="3:8" ht="13.5">
      <c r="C3256">
        <v>14053106158</v>
      </c>
      <c r="D3256">
        <v>11</v>
      </c>
      <c r="E3256">
        <v>14</v>
      </c>
      <c r="F3256">
        <v>47332</v>
      </c>
      <c r="G3256">
        <v>0</v>
      </c>
      <c r="H3256">
        <v>473320</v>
      </c>
    </row>
    <row r="3257" spans="3:8" ht="13.5">
      <c r="C3257">
        <v>14053106807</v>
      </c>
      <c r="D3257">
        <v>2</v>
      </c>
      <c r="E3257">
        <v>8</v>
      </c>
      <c r="F3257">
        <v>18334</v>
      </c>
      <c r="G3257">
        <v>11640</v>
      </c>
      <c r="H3257">
        <v>194980</v>
      </c>
    </row>
    <row r="3258" spans="3:8" ht="13.5">
      <c r="C3258">
        <v>14053106808</v>
      </c>
      <c r="D3258">
        <v>6</v>
      </c>
      <c r="E3258">
        <v>8</v>
      </c>
      <c r="F3258">
        <v>4750</v>
      </c>
      <c r="G3258">
        <v>0</v>
      </c>
      <c r="H3258">
        <v>47500</v>
      </c>
    </row>
    <row r="3259" spans="3:8" ht="13.5">
      <c r="C3259">
        <v>14053107718</v>
      </c>
      <c r="D3259">
        <v>1</v>
      </c>
      <c r="E3259">
        <v>1</v>
      </c>
      <c r="F3259">
        <v>190</v>
      </c>
      <c r="G3259">
        <v>0</v>
      </c>
      <c r="H3259">
        <v>1900</v>
      </c>
    </row>
    <row r="3260" spans="3:8" ht="13.5">
      <c r="C3260">
        <v>14053108218</v>
      </c>
      <c r="D3260">
        <v>5</v>
      </c>
      <c r="E3260">
        <v>6</v>
      </c>
      <c r="F3260">
        <v>5067</v>
      </c>
      <c r="G3260">
        <v>0</v>
      </c>
      <c r="H3260">
        <v>50670</v>
      </c>
    </row>
    <row r="3261" spans="3:8" ht="13.5">
      <c r="C3261">
        <v>14053108398</v>
      </c>
      <c r="D3261">
        <v>3</v>
      </c>
      <c r="E3261">
        <v>3</v>
      </c>
      <c r="F3261">
        <v>2010</v>
      </c>
      <c r="G3261">
        <v>0</v>
      </c>
      <c r="H3261">
        <v>20100</v>
      </c>
    </row>
    <row r="3262" spans="3:8" ht="13.5">
      <c r="C3262">
        <v>14053108478</v>
      </c>
      <c r="D3262">
        <v>1</v>
      </c>
      <c r="E3262">
        <v>1</v>
      </c>
      <c r="F3262">
        <v>323</v>
      </c>
      <c r="G3262">
        <v>0</v>
      </c>
      <c r="H3262">
        <v>3230</v>
      </c>
    </row>
    <row r="3263" spans="3:8" ht="13.5">
      <c r="C3263">
        <v>14053108627</v>
      </c>
      <c r="D3263">
        <v>1</v>
      </c>
      <c r="E3263">
        <v>6</v>
      </c>
      <c r="F3263">
        <v>50865</v>
      </c>
      <c r="G3263">
        <v>7290</v>
      </c>
      <c r="H3263">
        <v>515940</v>
      </c>
    </row>
    <row r="3264" spans="3:8" ht="13.5">
      <c r="C3264">
        <v>14053108628</v>
      </c>
      <c r="D3264">
        <v>11</v>
      </c>
      <c r="E3264">
        <v>24</v>
      </c>
      <c r="F3264">
        <v>34817</v>
      </c>
      <c r="G3264">
        <v>0</v>
      </c>
      <c r="H3264">
        <v>348170</v>
      </c>
    </row>
    <row r="3265" spans="3:8" ht="13.5">
      <c r="C3265">
        <v>14053108708</v>
      </c>
      <c r="D3265">
        <v>9</v>
      </c>
      <c r="E3265">
        <v>11</v>
      </c>
      <c r="F3265">
        <v>11878</v>
      </c>
      <c r="G3265">
        <v>0</v>
      </c>
      <c r="H3265">
        <v>118780</v>
      </c>
    </row>
    <row r="3266" spans="3:8" ht="13.5">
      <c r="C3266">
        <v>14053108888</v>
      </c>
      <c r="D3266">
        <v>16</v>
      </c>
      <c r="E3266">
        <v>19</v>
      </c>
      <c r="F3266">
        <v>11439</v>
      </c>
      <c r="G3266">
        <v>0</v>
      </c>
      <c r="H3266">
        <v>114390</v>
      </c>
    </row>
    <row r="3267" spans="3:8" ht="13.5">
      <c r="C3267">
        <v>14053108968</v>
      </c>
      <c r="D3267">
        <v>17</v>
      </c>
      <c r="E3267">
        <v>20</v>
      </c>
      <c r="F3267">
        <v>9164</v>
      </c>
      <c r="G3267">
        <v>0</v>
      </c>
      <c r="H3267">
        <v>91640</v>
      </c>
    </row>
    <row r="3268" spans="3:8" ht="13.5">
      <c r="C3268">
        <v>14053109048</v>
      </c>
      <c r="D3268">
        <v>30</v>
      </c>
      <c r="E3268">
        <v>36</v>
      </c>
      <c r="F3268">
        <v>28102</v>
      </c>
      <c r="G3268">
        <v>0</v>
      </c>
      <c r="H3268">
        <v>281020</v>
      </c>
    </row>
    <row r="3269" spans="3:8" ht="13.5">
      <c r="C3269">
        <v>14053109128</v>
      </c>
      <c r="D3269">
        <v>18</v>
      </c>
      <c r="E3269">
        <v>26</v>
      </c>
      <c r="F3269">
        <v>60265</v>
      </c>
      <c r="G3269">
        <v>0</v>
      </c>
      <c r="H3269">
        <v>602650</v>
      </c>
    </row>
    <row r="3270" spans="3:8" ht="13.5">
      <c r="C3270">
        <v>14053109208</v>
      </c>
      <c r="D3270">
        <v>15</v>
      </c>
      <c r="E3270">
        <v>16</v>
      </c>
      <c r="F3270">
        <v>17933</v>
      </c>
      <c r="G3270">
        <v>0</v>
      </c>
      <c r="H3270">
        <v>179330</v>
      </c>
    </row>
    <row r="3271" spans="3:8" ht="13.5">
      <c r="C3271">
        <v>14053199997</v>
      </c>
      <c r="D3271">
        <v>8</v>
      </c>
      <c r="E3271">
        <v>50</v>
      </c>
      <c r="F3271">
        <v>270453</v>
      </c>
      <c r="G3271">
        <v>73490</v>
      </c>
      <c r="H3271">
        <v>2778020</v>
      </c>
    </row>
    <row r="3272" spans="3:8" ht="13.5">
      <c r="C3272">
        <v>14053199998</v>
      </c>
      <c r="D3272">
        <v>568</v>
      </c>
      <c r="E3272">
        <v>723</v>
      </c>
      <c r="F3272">
        <v>614097</v>
      </c>
      <c r="G3272">
        <v>0</v>
      </c>
      <c r="H3272">
        <v>6140970</v>
      </c>
    </row>
    <row r="3273" spans="3:8" ht="13.5">
      <c r="C3273">
        <v>14063100118</v>
      </c>
      <c r="D3273">
        <v>22</v>
      </c>
      <c r="E3273">
        <v>25</v>
      </c>
      <c r="F3273">
        <v>39195</v>
      </c>
      <c r="G3273">
        <v>0</v>
      </c>
      <c r="H3273">
        <v>391950</v>
      </c>
    </row>
    <row r="3274" spans="3:8" ht="13.5">
      <c r="C3274">
        <v>14063100297</v>
      </c>
      <c r="D3274">
        <v>1</v>
      </c>
      <c r="E3274">
        <v>12</v>
      </c>
      <c r="F3274">
        <v>50922</v>
      </c>
      <c r="G3274">
        <v>0</v>
      </c>
      <c r="H3274">
        <v>509220</v>
      </c>
    </row>
    <row r="3275" spans="3:8" ht="13.5">
      <c r="C3275">
        <v>14063100298</v>
      </c>
      <c r="D3275">
        <v>8</v>
      </c>
      <c r="E3275">
        <v>12</v>
      </c>
      <c r="F3275">
        <v>9070</v>
      </c>
      <c r="G3275">
        <v>0</v>
      </c>
      <c r="H3275">
        <v>90700</v>
      </c>
    </row>
    <row r="3276" spans="3:8" ht="13.5">
      <c r="C3276">
        <v>14063100378</v>
      </c>
      <c r="D3276">
        <v>7</v>
      </c>
      <c r="E3276">
        <v>9</v>
      </c>
      <c r="F3276">
        <v>5160</v>
      </c>
      <c r="G3276">
        <v>0</v>
      </c>
      <c r="H3276">
        <v>51600</v>
      </c>
    </row>
    <row r="3277" spans="3:8" ht="13.5">
      <c r="C3277">
        <v>14063100458</v>
      </c>
      <c r="D3277">
        <v>2</v>
      </c>
      <c r="E3277">
        <v>2</v>
      </c>
      <c r="F3277">
        <v>787</v>
      </c>
      <c r="G3277">
        <v>0</v>
      </c>
      <c r="H3277">
        <v>7870</v>
      </c>
    </row>
    <row r="3278" spans="3:8" ht="13.5">
      <c r="C3278">
        <v>14063105247</v>
      </c>
      <c r="D3278">
        <v>1</v>
      </c>
      <c r="E3278">
        <v>3</v>
      </c>
      <c r="F3278">
        <v>25902</v>
      </c>
      <c r="G3278">
        <v>3200</v>
      </c>
      <c r="H3278">
        <v>262220</v>
      </c>
    </row>
    <row r="3279" spans="3:8" ht="13.5">
      <c r="C3279">
        <v>14063105248</v>
      </c>
      <c r="D3279">
        <v>4</v>
      </c>
      <c r="E3279">
        <v>5</v>
      </c>
      <c r="F3279">
        <v>1812</v>
      </c>
      <c r="G3279">
        <v>0</v>
      </c>
      <c r="H3279">
        <v>18120</v>
      </c>
    </row>
    <row r="3280" spans="3:8" ht="13.5">
      <c r="C3280">
        <v>14063106158</v>
      </c>
      <c r="D3280">
        <v>2</v>
      </c>
      <c r="E3280">
        <v>2</v>
      </c>
      <c r="F3280">
        <v>1670</v>
      </c>
      <c r="G3280">
        <v>0</v>
      </c>
      <c r="H3280">
        <v>16700</v>
      </c>
    </row>
    <row r="3281" spans="3:8" ht="13.5">
      <c r="C3281">
        <v>14063106808</v>
      </c>
      <c r="D3281">
        <v>1</v>
      </c>
      <c r="E3281">
        <v>1</v>
      </c>
      <c r="F3281">
        <v>404</v>
      </c>
      <c r="G3281">
        <v>0</v>
      </c>
      <c r="H3281">
        <v>4040</v>
      </c>
    </row>
    <row r="3282" spans="3:8" ht="13.5">
      <c r="C3282">
        <v>14063108628</v>
      </c>
      <c r="D3282">
        <v>2</v>
      </c>
      <c r="E3282">
        <v>3</v>
      </c>
      <c r="F3282">
        <v>2458</v>
      </c>
      <c r="G3282">
        <v>0</v>
      </c>
      <c r="H3282">
        <v>24580</v>
      </c>
    </row>
    <row r="3283" spans="3:8" ht="13.5">
      <c r="C3283">
        <v>14063108708</v>
      </c>
      <c r="D3283">
        <v>1</v>
      </c>
      <c r="E3283">
        <v>4</v>
      </c>
      <c r="F3283">
        <v>1546</v>
      </c>
      <c r="G3283">
        <v>0</v>
      </c>
      <c r="H3283">
        <v>15460</v>
      </c>
    </row>
    <row r="3284" spans="3:8" ht="13.5">
      <c r="C3284">
        <v>14063108968</v>
      </c>
      <c r="D3284">
        <v>2</v>
      </c>
      <c r="E3284">
        <v>2</v>
      </c>
      <c r="F3284">
        <v>2131</v>
      </c>
      <c r="G3284">
        <v>0</v>
      </c>
      <c r="H3284">
        <v>21310</v>
      </c>
    </row>
    <row r="3285" spans="3:8" ht="13.5">
      <c r="C3285">
        <v>14063109048</v>
      </c>
      <c r="D3285">
        <v>3</v>
      </c>
      <c r="E3285">
        <v>3</v>
      </c>
      <c r="F3285">
        <v>1292</v>
      </c>
      <c r="G3285">
        <v>0</v>
      </c>
      <c r="H3285">
        <v>12920</v>
      </c>
    </row>
    <row r="3286" spans="3:8" ht="13.5">
      <c r="C3286">
        <v>14063109128</v>
      </c>
      <c r="D3286">
        <v>2</v>
      </c>
      <c r="E3286">
        <v>2</v>
      </c>
      <c r="F3286">
        <v>1065</v>
      </c>
      <c r="G3286">
        <v>0</v>
      </c>
      <c r="H3286">
        <v>10650</v>
      </c>
    </row>
    <row r="3287" spans="3:8" ht="13.5">
      <c r="C3287">
        <v>14063109208</v>
      </c>
      <c r="D3287">
        <v>3</v>
      </c>
      <c r="E3287">
        <v>4</v>
      </c>
      <c r="F3287">
        <v>1542</v>
      </c>
      <c r="G3287">
        <v>0</v>
      </c>
      <c r="H3287">
        <v>15420</v>
      </c>
    </row>
    <row r="3288" spans="3:8" ht="13.5">
      <c r="C3288">
        <v>14063199997</v>
      </c>
      <c r="D3288">
        <v>2</v>
      </c>
      <c r="E3288">
        <v>15</v>
      </c>
      <c r="F3288">
        <v>76824</v>
      </c>
      <c r="G3288">
        <v>3200</v>
      </c>
      <c r="H3288">
        <v>771440</v>
      </c>
    </row>
    <row r="3289" spans="3:8" ht="13.5">
      <c r="C3289">
        <v>14063199998</v>
      </c>
      <c r="D3289">
        <v>59</v>
      </c>
      <c r="E3289">
        <v>74</v>
      </c>
      <c r="F3289">
        <v>68132</v>
      </c>
      <c r="G3289">
        <v>0</v>
      </c>
      <c r="H3289">
        <v>681320</v>
      </c>
    </row>
    <row r="3290" spans="3:8" ht="13.5">
      <c r="C3290">
        <v>14073100118</v>
      </c>
      <c r="D3290">
        <v>81</v>
      </c>
      <c r="E3290">
        <v>119</v>
      </c>
      <c r="F3290">
        <v>52276</v>
      </c>
      <c r="G3290">
        <v>0</v>
      </c>
      <c r="H3290">
        <v>522760</v>
      </c>
    </row>
    <row r="3291" spans="3:8" ht="13.5">
      <c r="C3291">
        <v>14073100298</v>
      </c>
      <c r="D3291">
        <v>90</v>
      </c>
      <c r="E3291">
        <v>129</v>
      </c>
      <c r="F3291">
        <v>49200</v>
      </c>
      <c r="G3291">
        <v>0</v>
      </c>
      <c r="H3291">
        <v>492000</v>
      </c>
    </row>
    <row r="3292" spans="3:8" ht="13.5">
      <c r="C3292">
        <v>14073100378</v>
      </c>
      <c r="D3292">
        <v>41</v>
      </c>
      <c r="E3292">
        <v>48</v>
      </c>
      <c r="F3292">
        <v>18048</v>
      </c>
      <c r="G3292">
        <v>0</v>
      </c>
      <c r="H3292">
        <v>180480</v>
      </c>
    </row>
    <row r="3293" spans="3:8" ht="13.5">
      <c r="C3293">
        <v>14073100458</v>
      </c>
      <c r="D3293">
        <v>16</v>
      </c>
      <c r="E3293">
        <v>22</v>
      </c>
      <c r="F3293">
        <v>12302</v>
      </c>
      <c r="G3293">
        <v>0</v>
      </c>
      <c r="H3293">
        <v>123020</v>
      </c>
    </row>
    <row r="3294" spans="3:8" ht="13.5">
      <c r="C3294">
        <v>14073105248</v>
      </c>
      <c r="D3294">
        <v>5</v>
      </c>
      <c r="E3294">
        <v>7</v>
      </c>
      <c r="F3294">
        <v>3301</v>
      </c>
      <c r="G3294">
        <v>0</v>
      </c>
      <c r="H3294">
        <v>33010</v>
      </c>
    </row>
    <row r="3295" spans="3:8" ht="13.5">
      <c r="C3295">
        <v>14073105818</v>
      </c>
      <c r="D3295">
        <v>1</v>
      </c>
      <c r="E3295">
        <v>1</v>
      </c>
      <c r="F3295">
        <v>1258</v>
      </c>
      <c r="G3295">
        <v>0</v>
      </c>
      <c r="H3295">
        <v>12580</v>
      </c>
    </row>
    <row r="3296" spans="3:8" ht="13.5">
      <c r="C3296">
        <v>14073106158</v>
      </c>
      <c r="D3296">
        <v>1</v>
      </c>
      <c r="E3296">
        <v>1</v>
      </c>
      <c r="F3296">
        <v>779</v>
      </c>
      <c r="G3296">
        <v>0</v>
      </c>
      <c r="H3296">
        <v>7790</v>
      </c>
    </row>
    <row r="3297" spans="3:8" ht="13.5">
      <c r="C3297">
        <v>14073106808</v>
      </c>
      <c r="D3297">
        <v>10</v>
      </c>
      <c r="E3297">
        <v>12</v>
      </c>
      <c r="F3297">
        <v>4576</v>
      </c>
      <c r="G3297">
        <v>0</v>
      </c>
      <c r="H3297">
        <v>45760</v>
      </c>
    </row>
    <row r="3298" spans="3:8" ht="13.5">
      <c r="C3298">
        <v>14073108218</v>
      </c>
      <c r="D3298">
        <v>1</v>
      </c>
      <c r="E3298">
        <v>1</v>
      </c>
      <c r="F3298">
        <v>196</v>
      </c>
      <c r="G3298">
        <v>0</v>
      </c>
      <c r="H3298">
        <v>1960</v>
      </c>
    </row>
    <row r="3299" spans="3:8" ht="13.5">
      <c r="C3299">
        <v>14073108398</v>
      </c>
      <c r="D3299">
        <v>2</v>
      </c>
      <c r="E3299">
        <v>2</v>
      </c>
      <c r="F3299">
        <v>754</v>
      </c>
      <c r="G3299">
        <v>0</v>
      </c>
      <c r="H3299">
        <v>7540</v>
      </c>
    </row>
    <row r="3300" spans="3:8" ht="13.5">
      <c r="C3300">
        <v>14073108478</v>
      </c>
      <c r="D3300">
        <v>1</v>
      </c>
      <c r="E3300">
        <v>1</v>
      </c>
      <c r="F3300">
        <v>193</v>
      </c>
      <c r="G3300">
        <v>0</v>
      </c>
      <c r="H3300">
        <v>1930</v>
      </c>
    </row>
    <row r="3301" spans="3:8" ht="13.5">
      <c r="C3301">
        <v>14073108628</v>
      </c>
      <c r="D3301">
        <v>13</v>
      </c>
      <c r="E3301">
        <v>15</v>
      </c>
      <c r="F3301">
        <v>7719</v>
      </c>
      <c r="G3301">
        <v>0</v>
      </c>
      <c r="H3301">
        <v>77190</v>
      </c>
    </row>
    <row r="3302" spans="3:8" ht="13.5">
      <c r="C3302">
        <v>14073108708</v>
      </c>
      <c r="D3302">
        <v>8</v>
      </c>
      <c r="E3302">
        <v>14</v>
      </c>
      <c r="F3302">
        <v>4516</v>
      </c>
      <c r="G3302">
        <v>0</v>
      </c>
      <c r="H3302">
        <v>45160</v>
      </c>
    </row>
    <row r="3303" spans="3:8" ht="13.5">
      <c r="C3303">
        <v>14073108888</v>
      </c>
      <c r="D3303">
        <v>5</v>
      </c>
      <c r="E3303">
        <v>5</v>
      </c>
      <c r="F3303">
        <v>2519</v>
      </c>
      <c r="G3303">
        <v>0</v>
      </c>
      <c r="H3303">
        <v>25190</v>
      </c>
    </row>
    <row r="3304" spans="3:8" ht="13.5">
      <c r="C3304">
        <v>14073108968</v>
      </c>
      <c r="D3304">
        <v>3</v>
      </c>
      <c r="E3304">
        <v>4</v>
      </c>
      <c r="F3304">
        <v>2004</v>
      </c>
      <c r="G3304">
        <v>0</v>
      </c>
      <c r="H3304">
        <v>20040</v>
      </c>
    </row>
    <row r="3305" spans="3:8" ht="13.5">
      <c r="C3305">
        <v>14073109048</v>
      </c>
      <c r="D3305">
        <v>2</v>
      </c>
      <c r="E3305">
        <v>3</v>
      </c>
      <c r="F3305">
        <v>1096</v>
      </c>
      <c r="G3305">
        <v>0</v>
      </c>
      <c r="H3305">
        <v>10960</v>
      </c>
    </row>
    <row r="3306" spans="3:8" ht="13.5">
      <c r="C3306">
        <v>14073109128</v>
      </c>
      <c r="D3306">
        <v>1</v>
      </c>
      <c r="E3306">
        <v>1</v>
      </c>
      <c r="F3306">
        <v>138</v>
      </c>
      <c r="G3306">
        <v>0</v>
      </c>
      <c r="H3306">
        <v>1380</v>
      </c>
    </row>
    <row r="3307" spans="3:8" ht="13.5">
      <c r="C3307">
        <v>14073109208</v>
      </c>
      <c r="D3307">
        <v>19</v>
      </c>
      <c r="E3307">
        <v>21</v>
      </c>
      <c r="F3307">
        <v>8543</v>
      </c>
      <c r="G3307">
        <v>0</v>
      </c>
      <c r="H3307">
        <v>85430</v>
      </c>
    </row>
    <row r="3308" spans="3:8" ht="13.5">
      <c r="C3308">
        <v>14073199998</v>
      </c>
      <c r="D3308">
        <v>300</v>
      </c>
      <c r="E3308">
        <v>406</v>
      </c>
      <c r="F3308">
        <v>169418</v>
      </c>
      <c r="G3308">
        <v>0</v>
      </c>
      <c r="H3308">
        <v>1694180</v>
      </c>
    </row>
    <row r="3309" spans="3:8" ht="13.5">
      <c r="C3309">
        <v>14083100117</v>
      </c>
      <c r="D3309">
        <v>6</v>
      </c>
      <c r="E3309">
        <v>13</v>
      </c>
      <c r="F3309">
        <v>30102</v>
      </c>
      <c r="G3309">
        <v>4852</v>
      </c>
      <c r="H3309">
        <v>305872</v>
      </c>
    </row>
    <row r="3310" spans="3:8" ht="13.5">
      <c r="C3310">
        <v>14083100118</v>
      </c>
      <c r="D3310">
        <v>210</v>
      </c>
      <c r="E3310">
        <v>309</v>
      </c>
      <c r="F3310">
        <v>345242</v>
      </c>
      <c r="G3310">
        <v>0</v>
      </c>
      <c r="H3310">
        <v>3452420</v>
      </c>
    </row>
    <row r="3311" spans="3:8" ht="13.5">
      <c r="C3311">
        <v>14083100297</v>
      </c>
      <c r="D3311">
        <v>2</v>
      </c>
      <c r="E3311">
        <v>11</v>
      </c>
      <c r="F3311">
        <v>63575</v>
      </c>
      <c r="G3311">
        <v>15220</v>
      </c>
      <c r="H3311">
        <v>650970</v>
      </c>
    </row>
    <row r="3312" spans="3:8" ht="13.5">
      <c r="C3312">
        <v>14083100298</v>
      </c>
      <c r="D3312">
        <v>145</v>
      </c>
      <c r="E3312">
        <v>207</v>
      </c>
      <c r="F3312">
        <v>135162</v>
      </c>
      <c r="G3312">
        <v>0</v>
      </c>
      <c r="H3312">
        <v>1351620</v>
      </c>
    </row>
    <row r="3313" spans="3:8" ht="13.5">
      <c r="C3313">
        <v>14083100378</v>
      </c>
      <c r="D3313">
        <v>47</v>
      </c>
      <c r="E3313">
        <v>68</v>
      </c>
      <c r="F3313">
        <v>44292</v>
      </c>
      <c r="G3313">
        <v>0</v>
      </c>
      <c r="H3313">
        <v>442920</v>
      </c>
    </row>
    <row r="3314" spans="3:8" ht="13.5">
      <c r="C3314">
        <v>14083100457</v>
      </c>
      <c r="D3314">
        <v>2</v>
      </c>
      <c r="E3314">
        <v>12</v>
      </c>
      <c r="F3314">
        <v>79092</v>
      </c>
      <c r="G3314">
        <v>15220</v>
      </c>
      <c r="H3314">
        <v>806140</v>
      </c>
    </row>
    <row r="3315" spans="3:8" ht="13.5">
      <c r="C3315">
        <v>14083100458</v>
      </c>
      <c r="D3315">
        <v>31</v>
      </c>
      <c r="E3315">
        <v>43</v>
      </c>
      <c r="F3315">
        <v>35566</v>
      </c>
      <c r="G3315">
        <v>0</v>
      </c>
      <c r="H3315">
        <v>355660</v>
      </c>
    </row>
    <row r="3316" spans="3:8" ht="13.5">
      <c r="C3316">
        <v>14083105248</v>
      </c>
      <c r="D3316">
        <v>12</v>
      </c>
      <c r="E3316">
        <v>17</v>
      </c>
      <c r="F3316">
        <v>26030</v>
      </c>
      <c r="G3316">
        <v>0</v>
      </c>
      <c r="H3316">
        <v>260300</v>
      </c>
    </row>
    <row r="3317" spans="3:8" ht="13.5">
      <c r="C3317">
        <v>14083105818</v>
      </c>
      <c r="D3317">
        <v>1</v>
      </c>
      <c r="E3317">
        <v>2</v>
      </c>
      <c r="F3317">
        <v>726</v>
      </c>
      <c r="G3317">
        <v>0</v>
      </c>
      <c r="H3317">
        <v>7260</v>
      </c>
    </row>
    <row r="3318" spans="3:8" ht="13.5">
      <c r="C3318">
        <v>14083106158</v>
      </c>
      <c r="D3318">
        <v>7</v>
      </c>
      <c r="E3318">
        <v>21</v>
      </c>
      <c r="F3318">
        <v>26728</v>
      </c>
      <c r="G3318">
        <v>0</v>
      </c>
      <c r="H3318">
        <v>267280</v>
      </c>
    </row>
    <row r="3319" spans="3:8" ht="13.5">
      <c r="C3319">
        <v>14083106808</v>
      </c>
      <c r="D3319">
        <v>9</v>
      </c>
      <c r="E3319">
        <v>14</v>
      </c>
      <c r="F3319">
        <v>7304</v>
      </c>
      <c r="G3319">
        <v>0</v>
      </c>
      <c r="H3319">
        <v>73040</v>
      </c>
    </row>
    <row r="3320" spans="3:8" ht="13.5">
      <c r="C3320">
        <v>14083107718</v>
      </c>
      <c r="D3320">
        <v>4</v>
      </c>
      <c r="E3320">
        <v>4</v>
      </c>
      <c r="F3320">
        <v>1638</v>
      </c>
      <c r="G3320">
        <v>0</v>
      </c>
      <c r="H3320">
        <v>16380</v>
      </c>
    </row>
    <row r="3321" spans="3:8" ht="13.5">
      <c r="C3321">
        <v>14083108218</v>
      </c>
      <c r="D3321">
        <v>6</v>
      </c>
      <c r="E3321">
        <v>6</v>
      </c>
      <c r="F3321">
        <v>3473</v>
      </c>
      <c r="G3321">
        <v>0</v>
      </c>
      <c r="H3321">
        <v>34730</v>
      </c>
    </row>
    <row r="3322" spans="3:8" ht="13.5">
      <c r="C3322">
        <v>14083108398</v>
      </c>
      <c r="D3322">
        <v>1</v>
      </c>
      <c r="E3322">
        <v>1</v>
      </c>
      <c r="F3322">
        <v>127</v>
      </c>
      <c r="G3322">
        <v>0</v>
      </c>
      <c r="H3322">
        <v>1270</v>
      </c>
    </row>
    <row r="3323" spans="3:8" ht="13.5">
      <c r="C3323">
        <v>14083108478</v>
      </c>
      <c r="D3323">
        <v>1</v>
      </c>
      <c r="E3323">
        <v>1</v>
      </c>
      <c r="F3323">
        <v>1122</v>
      </c>
      <c r="G3323">
        <v>0</v>
      </c>
      <c r="H3323">
        <v>11220</v>
      </c>
    </row>
    <row r="3324" spans="3:8" ht="13.5">
      <c r="C3324">
        <v>14083108627</v>
      </c>
      <c r="D3324">
        <v>1</v>
      </c>
      <c r="E3324">
        <v>10</v>
      </c>
      <c r="F3324">
        <v>20363</v>
      </c>
      <c r="G3324">
        <v>17920</v>
      </c>
      <c r="H3324">
        <v>221550</v>
      </c>
    </row>
    <row r="3325" spans="3:8" ht="13.5">
      <c r="C3325">
        <v>14083108628</v>
      </c>
      <c r="D3325">
        <v>22</v>
      </c>
      <c r="E3325">
        <v>27</v>
      </c>
      <c r="F3325">
        <v>18766</v>
      </c>
      <c r="G3325">
        <v>0</v>
      </c>
      <c r="H3325">
        <v>187660</v>
      </c>
    </row>
    <row r="3326" spans="3:8" ht="13.5">
      <c r="C3326">
        <v>14083108708</v>
      </c>
      <c r="D3326">
        <v>14</v>
      </c>
      <c r="E3326">
        <v>18</v>
      </c>
      <c r="F3326">
        <v>14626</v>
      </c>
      <c r="G3326">
        <v>0</v>
      </c>
      <c r="H3326">
        <v>146260</v>
      </c>
    </row>
    <row r="3327" spans="3:8" ht="13.5">
      <c r="C3327">
        <v>14083108887</v>
      </c>
      <c r="D3327">
        <v>1</v>
      </c>
      <c r="E3327">
        <v>1</v>
      </c>
      <c r="F3327">
        <v>3372</v>
      </c>
      <c r="G3327">
        <v>0</v>
      </c>
      <c r="H3327">
        <v>33720</v>
      </c>
    </row>
    <row r="3328" spans="3:8" ht="13.5">
      <c r="C3328">
        <v>14083108888</v>
      </c>
      <c r="D3328">
        <v>8</v>
      </c>
      <c r="E3328">
        <v>9</v>
      </c>
      <c r="F3328">
        <v>18867</v>
      </c>
      <c r="G3328">
        <v>0</v>
      </c>
      <c r="H3328">
        <v>188670</v>
      </c>
    </row>
    <row r="3329" spans="3:8" ht="13.5">
      <c r="C3329">
        <v>14083108968</v>
      </c>
      <c r="D3329">
        <v>13</v>
      </c>
      <c r="E3329">
        <v>19</v>
      </c>
      <c r="F3329">
        <v>11791</v>
      </c>
      <c r="G3329">
        <v>0</v>
      </c>
      <c r="H3329">
        <v>117910</v>
      </c>
    </row>
    <row r="3330" spans="3:8" ht="13.5">
      <c r="C3330">
        <v>14083109047</v>
      </c>
      <c r="D3330">
        <v>1</v>
      </c>
      <c r="E3330">
        <v>9</v>
      </c>
      <c r="F3330">
        <v>66506</v>
      </c>
      <c r="G3330">
        <v>12560</v>
      </c>
      <c r="H3330">
        <v>677620</v>
      </c>
    </row>
    <row r="3331" spans="3:8" ht="13.5">
      <c r="C3331">
        <v>14083109048</v>
      </c>
      <c r="D3331">
        <v>15</v>
      </c>
      <c r="E3331">
        <v>21</v>
      </c>
      <c r="F3331">
        <v>15967</v>
      </c>
      <c r="G3331">
        <v>0</v>
      </c>
      <c r="H3331">
        <v>159670</v>
      </c>
    </row>
    <row r="3332" spans="3:8" ht="13.5">
      <c r="C3332">
        <v>14083109128</v>
      </c>
      <c r="D3332">
        <v>21</v>
      </c>
      <c r="E3332">
        <v>26</v>
      </c>
      <c r="F3332">
        <v>23582</v>
      </c>
      <c r="G3332">
        <v>0</v>
      </c>
      <c r="H3332">
        <v>235820</v>
      </c>
    </row>
    <row r="3333" spans="3:8" ht="13.5">
      <c r="C3333">
        <v>14083109208</v>
      </c>
      <c r="D3333">
        <v>17</v>
      </c>
      <c r="E3333">
        <v>23</v>
      </c>
      <c r="F3333">
        <v>13977</v>
      </c>
      <c r="G3333">
        <v>0</v>
      </c>
      <c r="H3333">
        <v>139770</v>
      </c>
    </row>
    <row r="3334" spans="3:8" ht="13.5">
      <c r="C3334">
        <v>14083199997</v>
      </c>
      <c r="D3334">
        <v>13</v>
      </c>
      <c r="E3334">
        <v>56</v>
      </c>
      <c r="F3334">
        <v>263010</v>
      </c>
      <c r="G3334">
        <v>65772</v>
      </c>
      <c r="H3334">
        <v>2695872</v>
      </c>
    </row>
    <row r="3335" spans="3:8" ht="13.5">
      <c r="C3335">
        <v>14083199998</v>
      </c>
      <c r="D3335">
        <v>584</v>
      </c>
      <c r="E3335">
        <v>836</v>
      </c>
      <c r="F3335">
        <v>744986</v>
      </c>
      <c r="G3335">
        <v>0</v>
      </c>
      <c r="H3335">
        <v>7449860</v>
      </c>
    </row>
    <row r="3336" spans="3:8" ht="13.5">
      <c r="C3336">
        <v>14993100117</v>
      </c>
      <c r="D3336">
        <v>23</v>
      </c>
      <c r="E3336">
        <v>227</v>
      </c>
      <c r="F3336">
        <v>1030596</v>
      </c>
      <c r="G3336">
        <v>412930</v>
      </c>
      <c r="H3336">
        <v>10718890</v>
      </c>
    </row>
    <row r="3337" spans="3:8" ht="13.5">
      <c r="C3337">
        <v>14993100118</v>
      </c>
      <c r="D3337">
        <v>957</v>
      </c>
      <c r="E3337">
        <v>2575</v>
      </c>
      <c r="F3337">
        <v>5345243</v>
      </c>
      <c r="G3337">
        <v>0</v>
      </c>
      <c r="H3337">
        <v>53452430</v>
      </c>
    </row>
    <row r="3338" spans="3:8" ht="13.5">
      <c r="C3338">
        <v>14993100297</v>
      </c>
      <c r="D3338">
        <v>25</v>
      </c>
      <c r="E3338">
        <v>281</v>
      </c>
      <c r="F3338">
        <v>1107968</v>
      </c>
      <c r="G3338">
        <v>416176</v>
      </c>
      <c r="H3338">
        <v>11495856</v>
      </c>
    </row>
    <row r="3339" spans="3:8" ht="13.5">
      <c r="C3339">
        <v>14993100298</v>
      </c>
      <c r="D3339">
        <v>749</v>
      </c>
      <c r="E3339">
        <v>2038</v>
      </c>
      <c r="F3339">
        <v>4125677</v>
      </c>
      <c r="G3339">
        <v>0</v>
      </c>
      <c r="H3339">
        <v>41256770</v>
      </c>
    </row>
    <row r="3340" spans="3:8" ht="13.5">
      <c r="C3340">
        <v>14993100377</v>
      </c>
      <c r="D3340">
        <v>9</v>
      </c>
      <c r="E3340">
        <v>118</v>
      </c>
      <c r="F3340">
        <v>534030</v>
      </c>
      <c r="G3340">
        <v>186752</v>
      </c>
      <c r="H3340">
        <v>5527052</v>
      </c>
    </row>
    <row r="3341" spans="3:8" ht="13.5">
      <c r="C3341">
        <v>14993100378</v>
      </c>
      <c r="D3341">
        <v>266</v>
      </c>
      <c r="E3341">
        <v>673</v>
      </c>
      <c r="F3341">
        <v>1317582</v>
      </c>
      <c r="G3341">
        <v>0</v>
      </c>
      <c r="H3341">
        <v>13175820</v>
      </c>
    </row>
    <row r="3342" spans="3:8" ht="13.5">
      <c r="C3342">
        <v>14993100457</v>
      </c>
      <c r="D3342">
        <v>12</v>
      </c>
      <c r="E3342">
        <v>164</v>
      </c>
      <c r="F3342">
        <v>675978</v>
      </c>
      <c r="G3342">
        <v>312416</v>
      </c>
      <c r="H3342">
        <v>7072196</v>
      </c>
    </row>
    <row r="3343" spans="3:8" ht="13.5">
      <c r="C3343">
        <v>14993100458</v>
      </c>
      <c r="D3343">
        <v>158</v>
      </c>
      <c r="E3343">
        <v>474</v>
      </c>
      <c r="F3343">
        <v>969499</v>
      </c>
      <c r="G3343">
        <v>0</v>
      </c>
      <c r="H3343">
        <v>9694990</v>
      </c>
    </row>
    <row r="3344" spans="3:8" ht="13.5">
      <c r="C3344">
        <v>14993105247</v>
      </c>
      <c r="D3344">
        <v>3</v>
      </c>
      <c r="E3344">
        <v>39</v>
      </c>
      <c r="F3344">
        <v>163408</v>
      </c>
      <c r="G3344">
        <v>75488</v>
      </c>
      <c r="H3344">
        <v>1709568</v>
      </c>
    </row>
    <row r="3345" spans="3:8" ht="13.5">
      <c r="C3345">
        <v>14993105248</v>
      </c>
      <c r="D3345">
        <v>67</v>
      </c>
      <c r="E3345">
        <v>177</v>
      </c>
      <c r="F3345">
        <v>425780</v>
      </c>
      <c r="G3345">
        <v>0</v>
      </c>
      <c r="H3345">
        <v>4257800</v>
      </c>
    </row>
    <row r="3346" spans="3:8" ht="13.5">
      <c r="C3346">
        <v>14993105818</v>
      </c>
      <c r="D3346">
        <v>13</v>
      </c>
      <c r="E3346">
        <v>66</v>
      </c>
      <c r="F3346">
        <v>165363</v>
      </c>
      <c r="G3346">
        <v>0</v>
      </c>
      <c r="H3346">
        <v>1653630</v>
      </c>
    </row>
    <row r="3347" spans="3:8" ht="13.5">
      <c r="C3347">
        <v>14993106157</v>
      </c>
      <c r="D3347">
        <v>2</v>
      </c>
      <c r="E3347">
        <v>16</v>
      </c>
      <c r="F3347">
        <v>101867</v>
      </c>
      <c r="G3347">
        <v>23100</v>
      </c>
      <c r="H3347">
        <v>1041770</v>
      </c>
    </row>
    <row r="3348" spans="3:8" ht="13.5">
      <c r="C3348">
        <v>14993106158</v>
      </c>
      <c r="D3348">
        <v>41</v>
      </c>
      <c r="E3348">
        <v>110</v>
      </c>
      <c r="F3348">
        <v>240632</v>
      </c>
      <c r="G3348">
        <v>0</v>
      </c>
      <c r="H3348">
        <v>2406320</v>
      </c>
    </row>
    <row r="3349" spans="3:8" ht="13.5">
      <c r="C3349">
        <v>14993106807</v>
      </c>
      <c r="D3349">
        <v>2</v>
      </c>
      <c r="E3349">
        <v>8</v>
      </c>
      <c r="F3349">
        <v>18334</v>
      </c>
      <c r="G3349">
        <v>11640</v>
      </c>
      <c r="H3349">
        <v>194980</v>
      </c>
    </row>
    <row r="3350" spans="3:8" ht="13.5">
      <c r="C3350">
        <v>14993106808</v>
      </c>
      <c r="D3350">
        <v>38</v>
      </c>
      <c r="E3350">
        <v>115</v>
      </c>
      <c r="F3350">
        <v>286691</v>
      </c>
      <c r="G3350">
        <v>0</v>
      </c>
      <c r="H3350">
        <v>2866910</v>
      </c>
    </row>
    <row r="3351" spans="3:8" ht="13.5">
      <c r="C3351">
        <v>14993107718</v>
      </c>
      <c r="D3351">
        <v>20</v>
      </c>
      <c r="E3351">
        <v>54</v>
      </c>
      <c r="F3351">
        <v>104999</v>
      </c>
      <c r="G3351">
        <v>0</v>
      </c>
      <c r="H3351">
        <v>1049990</v>
      </c>
    </row>
    <row r="3352" spans="3:8" ht="13.5">
      <c r="C3352">
        <v>14993108218</v>
      </c>
      <c r="D3352">
        <v>21</v>
      </c>
      <c r="E3352">
        <v>33</v>
      </c>
      <c r="F3352">
        <v>100568</v>
      </c>
      <c r="G3352">
        <v>0</v>
      </c>
      <c r="H3352">
        <v>1005680</v>
      </c>
    </row>
    <row r="3353" spans="3:8" ht="13.5">
      <c r="C3353">
        <v>14993108398</v>
      </c>
      <c r="D3353">
        <v>14</v>
      </c>
      <c r="E3353">
        <v>44</v>
      </c>
      <c r="F3353">
        <v>93576</v>
      </c>
      <c r="G3353">
        <v>0</v>
      </c>
      <c r="H3353">
        <v>935760</v>
      </c>
    </row>
    <row r="3354" spans="3:8" ht="13.5">
      <c r="C3354">
        <v>14993108478</v>
      </c>
      <c r="D3354">
        <v>6</v>
      </c>
      <c r="E3354">
        <v>45</v>
      </c>
      <c r="F3354">
        <v>104611</v>
      </c>
      <c r="G3354">
        <v>0</v>
      </c>
      <c r="H3354">
        <v>1046110</v>
      </c>
    </row>
    <row r="3355" spans="3:8" ht="13.5">
      <c r="C3355">
        <v>14993108627</v>
      </c>
      <c r="D3355">
        <v>4</v>
      </c>
      <c r="E3355">
        <v>53</v>
      </c>
      <c r="F3355">
        <v>252576</v>
      </c>
      <c r="G3355">
        <v>49174</v>
      </c>
      <c r="H3355">
        <v>2574934</v>
      </c>
    </row>
    <row r="3356" spans="3:8" ht="13.5">
      <c r="C3356">
        <v>14993108628</v>
      </c>
      <c r="D3356">
        <v>89</v>
      </c>
      <c r="E3356">
        <v>256</v>
      </c>
      <c r="F3356">
        <v>544441</v>
      </c>
      <c r="G3356">
        <v>0</v>
      </c>
      <c r="H3356">
        <v>5444410</v>
      </c>
    </row>
    <row r="3357" spans="3:8" ht="13.5">
      <c r="C3357">
        <v>14993108707</v>
      </c>
      <c r="D3357">
        <v>1</v>
      </c>
      <c r="E3357">
        <v>2</v>
      </c>
      <c r="F3357">
        <v>15194</v>
      </c>
      <c r="G3357">
        <v>1432</v>
      </c>
      <c r="H3357">
        <v>153372</v>
      </c>
    </row>
    <row r="3358" spans="3:8" ht="13.5">
      <c r="C3358">
        <v>14993108708</v>
      </c>
      <c r="D3358">
        <v>84</v>
      </c>
      <c r="E3358">
        <v>314</v>
      </c>
      <c r="F3358">
        <v>682036</v>
      </c>
      <c r="G3358">
        <v>0</v>
      </c>
      <c r="H3358">
        <v>6820360</v>
      </c>
    </row>
    <row r="3359" spans="3:8" ht="13.5">
      <c r="C3359">
        <v>14993108887</v>
      </c>
      <c r="D3359">
        <v>1</v>
      </c>
      <c r="E3359">
        <v>1</v>
      </c>
      <c r="F3359">
        <v>3372</v>
      </c>
      <c r="G3359">
        <v>0</v>
      </c>
      <c r="H3359">
        <v>33720</v>
      </c>
    </row>
    <row r="3360" spans="3:8" ht="13.5">
      <c r="C3360">
        <v>14993108888</v>
      </c>
      <c r="D3360">
        <v>54</v>
      </c>
      <c r="E3360">
        <v>169</v>
      </c>
      <c r="F3360">
        <v>372233</v>
      </c>
      <c r="G3360">
        <v>0</v>
      </c>
      <c r="H3360">
        <v>3722330</v>
      </c>
    </row>
    <row r="3361" spans="3:8" ht="13.5">
      <c r="C3361">
        <v>14993108967</v>
      </c>
      <c r="D3361">
        <v>1</v>
      </c>
      <c r="E3361">
        <v>10</v>
      </c>
      <c r="F3361">
        <v>45125</v>
      </c>
      <c r="G3361">
        <v>15170</v>
      </c>
      <c r="H3361">
        <v>466420</v>
      </c>
    </row>
    <row r="3362" spans="3:8" ht="13.5">
      <c r="C3362">
        <v>14993108968</v>
      </c>
      <c r="D3362">
        <v>66</v>
      </c>
      <c r="E3362">
        <v>154</v>
      </c>
      <c r="F3362">
        <v>254384</v>
      </c>
      <c r="G3362">
        <v>0</v>
      </c>
      <c r="H3362">
        <v>2543840</v>
      </c>
    </row>
    <row r="3363" spans="3:8" ht="13.5">
      <c r="C3363">
        <v>14993109047</v>
      </c>
      <c r="D3363">
        <v>5</v>
      </c>
      <c r="E3363">
        <v>80</v>
      </c>
      <c r="F3363">
        <v>277705</v>
      </c>
      <c r="G3363">
        <v>159740</v>
      </c>
      <c r="H3363">
        <v>2936790</v>
      </c>
    </row>
    <row r="3364" spans="3:8" ht="13.5">
      <c r="C3364">
        <v>14993109048</v>
      </c>
      <c r="D3364">
        <v>107</v>
      </c>
      <c r="E3364">
        <v>315</v>
      </c>
      <c r="F3364">
        <v>835989</v>
      </c>
      <c r="G3364">
        <v>0</v>
      </c>
      <c r="H3364">
        <v>8359890</v>
      </c>
    </row>
    <row r="3365" spans="3:8" ht="13.5">
      <c r="C3365">
        <v>14993109127</v>
      </c>
      <c r="D3365">
        <v>1</v>
      </c>
      <c r="E3365">
        <v>31</v>
      </c>
      <c r="F3365">
        <v>81503</v>
      </c>
      <c r="G3365">
        <v>66588</v>
      </c>
      <c r="H3365">
        <v>881618</v>
      </c>
    </row>
    <row r="3366" spans="3:8" ht="13.5">
      <c r="C3366">
        <v>14993109128</v>
      </c>
      <c r="D3366">
        <v>82</v>
      </c>
      <c r="E3366">
        <v>284</v>
      </c>
      <c r="F3366">
        <v>657658</v>
      </c>
      <c r="G3366">
        <v>0</v>
      </c>
      <c r="H3366">
        <v>6576580</v>
      </c>
    </row>
    <row r="3367" spans="3:8" ht="13.5">
      <c r="C3367">
        <v>14993109207</v>
      </c>
      <c r="D3367">
        <v>1</v>
      </c>
      <c r="E3367">
        <v>5</v>
      </c>
      <c r="F3367">
        <v>22452</v>
      </c>
      <c r="G3367">
        <v>6400</v>
      </c>
      <c r="H3367">
        <v>230920</v>
      </c>
    </row>
    <row r="3368" spans="3:8" ht="13.5">
      <c r="C3368">
        <v>14993109208</v>
      </c>
      <c r="D3368">
        <v>100</v>
      </c>
      <c r="E3368">
        <v>292</v>
      </c>
      <c r="F3368">
        <v>630669</v>
      </c>
      <c r="G3368">
        <v>0</v>
      </c>
      <c r="H3368">
        <v>6306690</v>
      </c>
    </row>
    <row r="3369" spans="3:8" ht="13.5">
      <c r="C3369">
        <v>14993190107</v>
      </c>
      <c r="D3369">
        <v>69</v>
      </c>
      <c r="E3369">
        <v>790</v>
      </c>
      <c r="F3369">
        <v>3348572</v>
      </c>
      <c r="G3369">
        <v>1328274</v>
      </c>
      <c r="H3369">
        <v>34813994</v>
      </c>
    </row>
    <row r="3370" spans="3:8" ht="13.5">
      <c r="C3370">
        <v>14993190108</v>
      </c>
      <c r="D3370">
        <v>2130</v>
      </c>
      <c r="E3370">
        <v>5760</v>
      </c>
      <c r="F3370">
        <v>11758001</v>
      </c>
      <c r="G3370">
        <v>0</v>
      </c>
      <c r="H3370">
        <v>117580010</v>
      </c>
    </row>
    <row r="3371" spans="3:8" ht="13.5">
      <c r="C3371">
        <v>14993190117</v>
      </c>
      <c r="D3371">
        <v>3</v>
      </c>
      <c r="E3371">
        <v>39</v>
      </c>
      <c r="F3371">
        <v>163408</v>
      </c>
      <c r="G3371">
        <v>75488</v>
      </c>
      <c r="H3371">
        <v>1709568</v>
      </c>
    </row>
    <row r="3372" spans="3:8" ht="13.5">
      <c r="C3372">
        <v>14993190118</v>
      </c>
      <c r="D3372">
        <v>67</v>
      </c>
      <c r="E3372">
        <v>177</v>
      </c>
      <c r="F3372">
        <v>425780</v>
      </c>
      <c r="G3372">
        <v>0</v>
      </c>
      <c r="H3372">
        <v>4257800</v>
      </c>
    </row>
    <row r="3373" spans="3:8" ht="13.5">
      <c r="C3373">
        <v>14993190127</v>
      </c>
      <c r="D3373">
        <v>3</v>
      </c>
      <c r="E3373">
        <v>47</v>
      </c>
      <c r="F3373">
        <v>183370</v>
      </c>
      <c r="G3373">
        <v>89688</v>
      </c>
      <c r="H3373">
        <v>1923388</v>
      </c>
    </row>
    <row r="3374" spans="3:8" ht="13.5">
      <c r="C3374">
        <v>14993190128</v>
      </c>
      <c r="D3374">
        <v>136</v>
      </c>
      <c r="E3374">
        <v>460</v>
      </c>
      <c r="F3374">
        <v>1063653</v>
      </c>
      <c r="G3374">
        <v>0</v>
      </c>
      <c r="H3374">
        <v>10636530</v>
      </c>
    </row>
    <row r="3375" spans="3:8" ht="13.5">
      <c r="C3375">
        <v>14993190137</v>
      </c>
      <c r="D3375">
        <v>8</v>
      </c>
      <c r="E3375">
        <v>68</v>
      </c>
      <c r="F3375">
        <v>308556</v>
      </c>
      <c r="G3375">
        <v>68646</v>
      </c>
      <c r="H3375">
        <v>3154206</v>
      </c>
    </row>
    <row r="3376" spans="3:8" ht="13.5">
      <c r="C3376">
        <v>14993190138</v>
      </c>
      <c r="D3376">
        <v>311</v>
      </c>
      <c r="E3376">
        <v>977</v>
      </c>
      <c r="F3376">
        <v>2143837</v>
      </c>
      <c r="G3376">
        <v>0</v>
      </c>
      <c r="H3376">
        <v>21438370</v>
      </c>
    </row>
    <row r="3377" spans="3:8" ht="13.5">
      <c r="C3377">
        <v>14993190147</v>
      </c>
      <c r="D3377">
        <v>7</v>
      </c>
      <c r="E3377">
        <v>91</v>
      </c>
      <c r="F3377">
        <v>326202</v>
      </c>
      <c r="G3377">
        <v>174910</v>
      </c>
      <c r="H3377">
        <v>3436930</v>
      </c>
    </row>
    <row r="3378" spans="3:8" ht="13.5">
      <c r="C3378">
        <v>14993190148</v>
      </c>
      <c r="D3378">
        <v>247</v>
      </c>
      <c r="E3378">
        <v>692</v>
      </c>
      <c r="F3378">
        <v>1567605</v>
      </c>
      <c r="G3378">
        <v>0</v>
      </c>
      <c r="H3378">
        <v>15676050</v>
      </c>
    </row>
    <row r="3379" spans="3:8" ht="13.5">
      <c r="C3379">
        <v>14993190158</v>
      </c>
      <c r="D3379">
        <v>41</v>
      </c>
      <c r="E3379">
        <v>122</v>
      </c>
      <c r="F3379">
        <v>298755</v>
      </c>
      <c r="G3379">
        <v>0</v>
      </c>
      <c r="H3379">
        <v>2987550</v>
      </c>
    </row>
    <row r="3380" spans="3:8" ht="13.5">
      <c r="C3380">
        <v>14993199997</v>
      </c>
      <c r="D3380">
        <v>90</v>
      </c>
      <c r="E3380">
        <v>1035</v>
      </c>
      <c r="F3380">
        <v>4330108</v>
      </c>
      <c r="G3380">
        <v>1737006</v>
      </c>
      <c r="H3380">
        <v>45038086</v>
      </c>
    </row>
    <row r="3381" spans="3:8" ht="13.5">
      <c r="C3381">
        <v>14993199998</v>
      </c>
      <c r="D3381">
        <v>2932</v>
      </c>
      <c r="E3381">
        <v>8188</v>
      </c>
      <c r="F3381">
        <v>17257631</v>
      </c>
      <c r="G3381">
        <v>0</v>
      </c>
      <c r="H3381">
        <v>172576310</v>
      </c>
    </row>
    <row r="3382" spans="3:8" ht="13.5">
      <c r="C3382">
        <v>15013100117</v>
      </c>
      <c r="D3382">
        <v>1</v>
      </c>
      <c r="E3382">
        <v>1</v>
      </c>
      <c r="F3382">
        <v>4189</v>
      </c>
      <c r="G3382">
        <v>0</v>
      </c>
      <c r="H3382">
        <v>41890</v>
      </c>
    </row>
    <row r="3383" spans="3:8" ht="13.5">
      <c r="C3383">
        <v>15013100118</v>
      </c>
      <c r="D3383">
        <v>6</v>
      </c>
      <c r="E3383">
        <v>8</v>
      </c>
      <c r="F3383">
        <v>6203</v>
      </c>
      <c r="G3383">
        <v>0</v>
      </c>
      <c r="H3383">
        <v>62030</v>
      </c>
    </row>
    <row r="3384" spans="3:8" ht="13.5">
      <c r="C3384">
        <v>15013100297</v>
      </c>
      <c r="D3384">
        <v>1</v>
      </c>
      <c r="E3384">
        <v>1</v>
      </c>
      <c r="F3384">
        <v>6654</v>
      </c>
      <c r="G3384">
        <v>640</v>
      </c>
      <c r="H3384">
        <v>67180</v>
      </c>
    </row>
    <row r="3385" spans="3:8" ht="13.5">
      <c r="C3385">
        <v>15013100298</v>
      </c>
      <c r="D3385">
        <v>1</v>
      </c>
      <c r="E3385">
        <v>4</v>
      </c>
      <c r="F3385">
        <v>3528</v>
      </c>
      <c r="G3385">
        <v>0</v>
      </c>
      <c r="H3385">
        <v>35280</v>
      </c>
    </row>
    <row r="3386" spans="3:8" ht="13.5">
      <c r="C3386">
        <v>15013100378</v>
      </c>
      <c r="D3386">
        <v>1</v>
      </c>
      <c r="E3386">
        <v>5</v>
      </c>
      <c r="F3386">
        <v>2016</v>
      </c>
      <c r="G3386">
        <v>0</v>
      </c>
      <c r="H3386">
        <v>20160</v>
      </c>
    </row>
    <row r="3387" spans="3:8" ht="13.5">
      <c r="C3387">
        <v>15013100458</v>
      </c>
      <c r="D3387">
        <v>3</v>
      </c>
      <c r="E3387">
        <v>8</v>
      </c>
      <c r="F3387">
        <v>4814</v>
      </c>
      <c r="G3387">
        <v>0</v>
      </c>
      <c r="H3387">
        <v>48140</v>
      </c>
    </row>
    <row r="3388" spans="3:8" ht="13.5">
      <c r="C3388">
        <v>15013107718</v>
      </c>
      <c r="D3388">
        <v>1</v>
      </c>
      <c r="E3388">
        <v>1</v>
      </c>
      <c r="F3388">
        <v>469</v>
      </c>
      <c r="G3388">
        <v>0</v>
      </c>
      <c r="H3388">
        <v>4690</v>
      </c>
    </row>
    <row r="3389" spans="3:8" ht="13.5">
      <c r="C3389">
        <v>15013108968</v>
      </c>
      <c r="D3389">
        <v>1</v>
      </c>
      <c r="E3389">
        <v>2</v>
      </c>
      <c r="F3389">
        <v>651</v>
      </c>
      <c r="G3389">
        <v>0</v>
      </c>
      <c r="H3389">
        <v>6510</v>
      </c>
    </row>
    <row r="3390" spans="3:8" ht="13.5">
      <c r="C3390">
        <v>15013109128</v>
      </c>
      <c r="D3390">
        <v>1</v>
      </c>
      <c r="E3390">
        <v>2</v>
      </c>
      <c r="F3390">
        <v>1295</v>
      </c>
      <c r="G3390">
        <v>0</v>
      </c>
      <c r="H3390">
        <v>12950</v>
      </c>
    </row>
    <row r="3391" spans="3:8" ht="13.5">
      <c r="C3391">
        <v>15013199997</v>
      </c>
      <c r="D3391">
        <v>2</v>
      </c>
      <c r="E3391">
        <v>2</v>
      </c>
      <c r="F3391">
        <v>10843</v>
      </c>
      <c r="G3391">
        <v>640</v>
      </c>
      <c r="H3391">
        <v>109070</v>
      </c>
    </row>
    <row r="3392" spans="3:8" ht="13.5">
      <c r="C3392">
        <v>15013199998</v>
      </c>
      <c r="D3392">
        <v>14</v>
      </c>
      <c r="E3392">
        <v>30</v>
      </c>
      <c r="F3392">
        <v>18976</v>
      </c>
      <c r="G3392">
        <v>0</v>
      </c>
      <c r="H3392">
        <v>189760</v>
      </c>
    </row>
    <row r="3393" spans="3:8" ht="13.5">
      <c r="C3393">
        <v>15023100297</v>
      </c>
      <c r="D3393">
        <v>3</v>
      </c>
      <c r="E3393">
        <v>36</v>
      </c>
      <c r="F3393">
        <v>147724</v>
      </c>
      <c r="G3393">
        <v>59198</v>
      </c>
      <c r="H3393">
        <v>1536438</v>
      </c>
    </row>
    <row r="3394" spans="3:8" ht="13.5">
      <c r="C3394">
        <v>15023108628</v>
      </c>
      <c r="D3394">
        <v>1</v>
      </c>
      <c r="E3394">
        <v>2</v>
      </c>
      <c r="F3394">
        <v>136</v>
      </c>
      <c r="G3394">
        <v>0</v>
      </c>
      <c r="H3394">
        <v>1360</v>
      </c>
    </row>
    <row r="3395" spans="3:8" ht="13.5">
      <c r="C3395">
        <v>15023109128</v>
      </c>
      <c r="D3395">
        <v>1</v>
      </c>
      <c r="E3395">
        <v>1</v>
      </c>
      <c r="F3395">
        <v>121</v>
      </c>
      <c r="G3395">
        <v>0</v>
      </c>
      <c r="H3395">
        <v>1210</v>
      </c>
    </row>
    <row r="3396" spans="3:8" ht="13.5">
      <c r="C3396">
        <v>15023199997</v>
      </c>
      <c r="D3396">
        <v>3</v>
      </c>
      <c r="E3396">
        <v>36</v>
      </c>
      <c r="F3396">
        <v>147724</v>
      </c>
      <c r="G3396">
        <v>59198</v>
      </c>
      <c r="H3396">
        <v>1536438</v>
      </c>
    </row>
    <row r="3397" spans="3:8" ht="13.5">
      <c r="C3397">
        <v>15023199998</v>
      </c>
      <c r="D3397">
        <v>2</v>
      </c>
      <c r="E3397">
        <v>3</v>
      </c>
      <c r="F3397">
        <v>257</v>
      </c>
      <c r="G3397">
        <v>0</v>
      </c>
      <c r="H3397">
        <v>2570</v>
      </c>
    </row>
    <row r="3398" spans="3:8" ht="13.5">
      <c r="C3398">
        <v>15043100117</v>
      </c>
      <c r="D3398">
        <v>10</v>
      </c>
      <c r="E3398">
        <v>76</v>
      </c>
      <c r="F3398">
        <v>260130</v>
      </c>
      <c r="G3398">
        <v>86146</v>
      </c>
      <c r="H3398">
        <v>2687446</v>
      </c>
    </row>
    <row r="3399" spans="3:8" ht="13.5">
      <c r="C3399">
        <v>15043100118</v>
      </c>
      <c r="D3399">
        <v>24</v>
      </c>
      <c r="E3399">
        <v>41</v>
      </c>
      <c r="F3399">
        <v>15363</v>
      </c>
      <c r="G3399">
        <v>0</v>
      </c>
      <c r="H3399">
        <v>153630</v>
      </c>
    </row>
    <row r="3400" spans="3:8" ht="13.5">
      <c r="C3400">
        <v>15043100297</v>
      </c>
      <c r="D3400">
        <v>9</v>
      </c>
      <c r="E3400">
        <v>79</v>
      </c>
      <c r="F3400">
        <v>325137</v>
      </c>
      <c r="G3400">
        <v>110530</v>
      </c>
      <c r="H3400">
        <v>3361900</v>
      </c>
    </row>
    <row r="3401" spans="3:8" ht="13.5">
      <c r="C3401">
        <v>15043100298</v>
      </c>
      <c r="D3401">
        <v>30</v>
      </c>
      <c r="E3401">
        <v>55</v>
      </c>
      <c r="F3401">
        <v>20174</v>
      </c>
      <c r="G3401">
        <v>0</v>
      </c>
      <c r="H3401">
        <v>201740</v>
      </c>
    </row>
    <row r="3402" spans="3:8" ht="13.5">
      <c r="C3402">
        <v>15043100377</v>
      </c>
      <c r="D3402">
        <v>6</v>
      </c>
      <c r="E3402">
        <v>33</v>
      </c>
      <c r="F3402">
        <v>67742</v>
      </c>
      <c r="G3402">
        <v>22488</v>
      </c>
      <c r="H3402">
        <v>699908</v>
      </c>
    </row>
    <row r="3403" spans="3:8" ht="13.5">
      <c r="C3403">
        <v>15043100378</v>
      </c>
      <c r="D3403">
        <v>10</v>
      </c>
      <c r="E3403">
        <v>17</v>
      </c>
      <c r="F3403">
        <v>5712</v>
      </c>
      <c r="G3403">
        <v>0</v>
      </c>
      <c r="H3403">
        <v>57120</v>
      </c>
    </row>
    <row r="3404" spans="3:8" ht="13.5">
      <c r="C3404">
        <v>15043100457</v>
      </c>
      <c r="D3404">
        <v>1</v>
      </c>
      <c r="E3404">
        <v>21</v>
      </c>
      <c r="F3404">
        <v>25897</v>
      </c>
      <c r="G3404">
        <v>39040</v>
      </c>
      <c r="H3404">
        <v>298010</v>
      </c>
    </row>
    <row r="3405" spans="3:8" ht="13.5">
      <c r="C3405">
        <v>15043100458</v>
      </c>
      <c r="D3405">
        <v>3</v>
      </c>
      <c r="E3405">
        <v>3</v>
      </c>
      <c r="F3405">
        <v>858</v>
      </c>
      <c r="G3405">
        <v>0</v>
      </c>
      <c r="H3405">
        <v>8580</v>
      </c>
    </row>
    <row r="3406" spans="3:8" ht="13.5">
      <c r="C3406">
        <v>15043105247</v>
      </c>
      <c r="D3406">
        <v>1</v>
      </c>
      <c r="E3406">
        <v>29</v>
      </c>
      <c r="F3406">
        <v>107410</v>
      </c>
      <c r="G3406">
        <v>53760</v>
      </c>
      <c r="H3406">
        <v>1127860</v>
      </c>
    </row>
    <row r="3407" spans="3:8" ht="13.5">
      <c r="C3407">
        <v>15043105248</v>
      </c>
      <c r="D3407">
        <v>1</v>
      </c>
      <c r="E3407">
        <v>1</v>
      </c>
      <c r="F3407">
        <v>741</v>
      </c>
      <c r="G3407">
        <v>0</v>
      </c>
      <c r="H3407">
        <v>7410</v>
      </c>
    </row>
    <row r="3408" spans="3:8" ht="13.5">
      <c r="C3408">
        <v>15043106158</v>
      </c>
      <c r="D3408">
        <v>1</v>
      </c>
      <c r="E3408">
        <v>2</v>
      </c>
      <c r="F3408">
        <v>907</v>
      </c>
      <c r="G3408">
        <v>0</v>
      </c>
      <c r="H3408">
        <v>9070</v>
      </c>
    </row>
    <row r="3409" spans="3:8" ht="13.5">
      <c r="C3409">
        <v>15043106807</v>
      </c>
      <c r="D3409">
        <v>1</v>
      </c>
      <c r="E3409">
        <v>19</v>
      </c>
      <c r="F3409">
        <v>104896</v>
      </c>
      <c r="G3409">
        <v>37492</v>
      </c>
      <c r="H3409">
        <v>1086452</v>
      </c>
    </row>
    <row r="3410" spans="3:8" ht="13.5">
      <c r="C3410">
        <v>15043106808</v>
      </c>
      <c r="D3410">
        <v>2</v>
      </c>
      <c r="E3410">
        <v>2</v>
      </c>
      <c r="F3410">
        <v>1150</v>
      </c>
      <c r="G3410">
        <v>0</v>
      </c>
      <c r="H3410">
        <v>11500</v>
      </c>
    </row>
    <row r="3411" spans="3:8" ht="13.5">
      <c r="C3411">
        <v>15043108398</v>
      </c>
      <c r="D3411">
        <v>1</v>
      </c>
      <c r="E3411">
        <v>2</v>
      </c>
      <c r="F3411">
        <v>584</v>
      </c>
      <c r="G3411">
        <v>0</v>
      </c>
      <c r="H3411">
        <v>5840</v>
      </c>
    </row>
    <row r="3412" spans="3:8" ht="13.5">
      <c r="C3412">
        <v>15043108478</v>
      </c>
      <c r="D3412">
        <v>1</v>
      </c>
      <c r="E3412">
        <v>1</v>
      </c>
      <c r="F3412">
        <v>201</v>
      </c>
      <c r="G3412">
        <v>0</v>
      </c>
      <c r="H3412">
        <v>2010</v>
      </c>
    </row>
    <row r="3413" spans="3:8" ht="13.5">
      <c r="C3413">
        <v>15043108627</v>
      </c>
      <c r="D3413">
        <v>2</v>
      </c>
      <c r="E3413">
        <v>16</v>
      </c>
      <c r="F3413">
        <v>72004</v>
      </c>
      <c r="G3413">
        <v>13840</v>
      </c>
      <c r="H3413">
        <v>733880</v>
      </c>
    </row>
    <row r="3414" spans="3:8" ht="13.5">
      <c r="C3414">
        <v>15043108628</v>
      </c>
      <c r="D3414">
        <v>1</v>
      </c>
      <c r="E3414">
        <v>2</v>
      </c>
      <c r="F3414">
        <v>555</v>
      </c>
      <c r="G3414">
        <v>0</v>
      </c>
      <c r="H3414">
        <v>5550</v>
      </c>
    </row>
    <row r="3415" spans="3:8" ht="13.5">
      <c r="C3415">
        <v>15043108707</v>
      </c>
      <c r="D3415">
        <v>1</v>
      </c>
      <c r="E3415">
        <v>4</v>
      </c>
      <c r="F3415">
        <v>12316</v>
      </c>
      <c r="G3415">
        <v>0</v>
      </c>
      <c r="H3415">
        <v>123160</v>
      </c>
    </row>
    <row r="3416" spans="3:8" ht="13.5">
      <c r="C3416">
        <v>15043108708</v>
      </c>
      <c r="D3416">
        <v>4</v>
      </c>
      <c r="E3416">
        <v>5</v>
      </c>
      <c r="F3416">
        <v>2547</v>
      </c>
      <c r="G3416">
        <v>0</v>
      </c>
      <c r="H3416">
        <v>25470</v>
      </c>
    </row>
    <row r="3417" spans="3:8" ht="13.5">
      <c r="C3417">
        <v>15043108887</v>
      </c>
      <c r="D3417">
        <v>1</v>
      </c>
      <c r="E3417">
        <v>2</v>
      </c>
      <c r="F3417">
        <v>2576</v>
      </c>
      <c r="G3417">
        <v>1518</v>
      </c>
      <c r="H3417">
        <v>27278</v>
      </c>
    </row>
    <row r="3418" spans="3:8" ht="13.5">
      <c r="C3418">
        <v>15043108888</v>
      </c>
      <c r="D3418">
        <v>4</v>
      </c>
      <c r="E3418">
        <v>6</v>
      </c>
      <c r="F3418">
        <v>2248</v>
      </c>
      <c r="G3418">
        <v>0</v>
      </c>
      <c r="H3418">
        <v>22480</v>
      </c>
    </row>
    <row r="3419" spans="3:8" ht="13.5">
      <c r="C3419">
        <v>15043108968</v>
      </c>
      <c r="D3419">
        <v>2</v>
      </c>
      <c r="E3419">
        <v>3</v>
      </c>
      <c r="F3419">
        <v>1296</v>
      </c>
      <c r="G3419">
        <v>0</v>
      </c>
      <c r="H3419">
        <v>12960</v>
      </c>
    </row>
    <row r="3420" spans="3:8" ht="13.5">
      <c r="C3420">
        <v>15043109048</v>
      </c>
      <c r="D3420">
        <v>1</v>
      </c>
      <c r="E3420">
        <v>1</v>
      </c>
      <c r="F3420">
        <v>110</v>
      </c>
      <c r="G3420">
        <v>0</v>
      </c>
      <c r="H3420">
        <v>1100</v>
      </c>
    </row>
    <row r="3421" spans="3:8" ht="13.5">
      <c r="C3421">
        <v>15043109128</v>
      </c>
      <c r="D3421">
        <v>1</v>
      </c>
      <c r="E3421">
        <v>1</v>
      </c>
      <c r="F3421">
        <v>977</v>
      </c>
      <c r="G3421">
        <v>0</v>
      </c>
      <c r="H3421">
        <v>9770</v>
      </c>
    </row>
    <row r="3422" spans="3:8" ht="13.5">
      <c r="C3422">
        <v>15043109207</v>
      </c>
      <c r="D3422">
        <v>3</v>
      </c>
      <c r="E3422">
        <v>22</v>
      </c>
      <c r="F3422">
        <v>78612</v>
      </c>
      <c r="G3422">
        <v>32640</v>
      </c>
      <c r="H3422">
        <v>818760</v>
      </c>
    </row>
    <row r="3423" spans="3:8" ht="13.5">
      <c r="C3423">
        <v>15043109208</v>
      </c>
      <c r="D3423">
        <v>4</v>
      </c>
      <c r="E3423">
        <v>5</v>
      </c>
      <c r="F3423">
        <v>2485</v>
      </c>
      <c r="G3423">
        <v>0</v>
      </c>
      <c r="H3423">
        <v>24850</v>
      </c>
    </row>
    <row r="3424" spans="3:8" ht="13.5">
      <c r="C3424">
        <v>15043199997</v>
      </c>
      <c r="D3424">
        <v>35</v>
      </c>
      <c r="E3424">
        <v>301</v>
      </c>
      <c r="F3424">
        <v>1056720</v>
      </c>
      <c r="G3424">
        <v>397454</v>
      </c>
      <c r="H3424">
        <v>10964654</v>
      </c>
    </row>
    <row r="3425" spans="3:8" ht="13.5">
      <c r="C3425">
        <v>15043199998</v>
      </c>
      <c r="D3425">
        <v>90</v>
      </c>
      <c r="E3425">
        <v>147</v>
      </c>
      <c r="F3425">
        <v>55908</v>
      </c>
      <c r="G3425">
        <v>0</v>
      </c>
      <c r="H3425">
        <v>559080</v>
      </c>
    </row>
    <row r="3426" spans="3:8" ht="13.5">
      <c r="C3426">
        <v>15993100117</v>
      </c>
      <c r="D3426">
        <v>11</v>
      </c>
      <c r="E3426">
        <v>77</v>
      </c>
      <c r="F3426">
        <v>264319</v>
      </c>
      <c r="G3426">
        <v>86146</v>
      </c>
      <c r="H3426">
        <v>2729336</v>
      </c>
    </row>
    <row r="3427" spans="3:8" ht="13.5">
      <c r="C3427">
        <v>15993100118</v>
      </c>
      <c r="D3427">
        <v>30</v>
      </c>
      <c r="E3427">
        <v>49</v>
      </c>
      <c r="F3427">
        <v>21566</v>
      </c>
      <c r="G3427">
        <v>0</v>
      </c>
      <c r="H3427">
        <v>215660</v>
      </c>
    </row>
    <row r="3428" spans="3:8" ht="13.5">
      <c r="C3428">
        <v>15993100297</v>
      </c>
      <c r="D3428">
        <v>13</v>
      </c>
      <c r="E3428">
        <v>116</v>
      </c>
      <c r="F3428">
        <v>479515</v>
      </c>
      <c r="G3428">
        <v>170368</v>
      </c>
      <c r="H3428">
        <v>4965518</v>
      </c>
    </row>
    <row r="3429" spans="3:8" ht="13.5">
      <c r="C3429">
        <v>15993100298</v>
      </c>
      <c r="D3429">
        <v>31</v>
      </c>
      <c r="E3429">
        <v>59</v>
      </c>
      <c r="F3429">
        <v>23702</v>
      </c>
      <c r="G3429">
        <v>0</v>
      </c>
      <c r="H3429">
        <v>237020</v>
      </c>
    </row>
    <row r="3430" spans="3:8" ht="13.5">
      <c r="C3430">
        <v>15993100377</v>
      </c>
      <c r="D3430">
        <v>6</v>
      </c>
      <c r="E3430">
        <v>33</v>
      </c>
      <c r="F3430">
        <v>67742</v>
      </c>
      <c r="G3430">
        <v>22488</v>
      </c>
      <c r="H3430">
        <v>699908</v>
      </c>
    </row>
    <row r="3431" spans="3:8" ht="13.5">
      <c r="C3431">
        <v>15993100378</v>
      </c>
      <c r="D3431">
        <v>11</v>
      </c>
      <c r="E3431">
        <v>22</v>
      </c>
      <c r="F3431">
        <v>7728</v>
      </c>
      <c r="G3431">
        <v>0</v>
      </c>
      <c r="H3431">
        <v>77280</v>
      </c>
    </row>
    <row r="3432" spans="3:8" ht="13.5">
      <c r="C3432">
        <v>15993100457</v>
      </c>
      <c r="D3432">
        <v>1</v>
      </c>
      <c r="E3432">
        <v>21</v>
      </c>
      <c r="F3432">
        <v>25897</v>
      </c>
      <c r="G3432">
        <v>39040</v>
      </c>
      <c r="H3432">
        <v>298010</v>
      </c>
    </row>
    <row r="3433" spans="3:8" ht="13.5">
      <c r="C3433">
        <v>15993100458</v>
      </c>
      <c r="D3433">
        <v>6</v>
      </c>
      <c r="E3433">
        <v>11</v>
      </c>
      <c r="F3433">
        <v>5672</v>
      </c>
      <c r="G3433">
        <v>0</v>
      </c>
      <c r="H3433">
        <v>56720</v>
      </c>
    </row>
    <row r="3434" spans="3:8" ht="13.5">
      <c r="C3434">
        <v>15993105247</v>
      </c>
      <c r="D3434">
        <v>1</v>
      </c>
      <c r="E3434">
        <v>29</v>
      </c>
      <c r="F3434">
        <v>107410</v>
      </c>
      <c r="G3434">
        <v>53760</v>
      </c>
      <c r="H3434">
        <v>1127860</v>
      </c>
    </row>
    <row r="3435" spans="3:8" ht="13.5">
      <c r="C3435">
        <v>15993105248</v>
      </c>
      <c r="D3435">
        <v>1</v>
      </c>
      <c r="E3435">
        <v>1</v>
      </c>
      <c r="F3435">
        <v>741</v>
      </c>
      <c r="G3435">
        <v>0</v>
      </c>
      <c r="H3435">
        <v>7410</v>
      </c>
    </row>
    <row r="3436" spans="3:8" ht="13.5">
      <c r="C3436">
        <v>15993106158</v>
      </c>
      <c r="D3436">
        <v>1</v>
      </c>
      <c r="E3436">
        <v>2</v>
      </c>
      <c r="F3436">
        <v>907</v>
      </c>
      <c r="G3436">
        <v>0</v>
      </c>
      <c r="H3436">
        <v>9070</v>
      </c>
    </row>
    <row r="3437" spans="3:8" ht="13.5">
      <c r="C3437">
        <v>15993106807</v>
      </c>
      <c r="D3437">
        <v>1</v>
      </c>
      <c r="E3437">
        <v>19</v>
      </c>
      <c r="F3437">
        <v>104896</v>
      </c>
      <c r="G3437">
        <v>37492</v>
      </c>
      <c r="H3437">
        <v>1086452</v>
      </c>
    </row>
    <row r="3438" spans="3:8" ht="13.5">
      <c r="C3438">
        <v>15993106808</v>
      </c>
      <c r="D3438">
        <v>2</v>
      </c>
      <c r="E3438">
        <v>2</v>
      </c>
      <c r="F3438">
        <v>1150</v>
      </c>
      <c r="G3438">
        <v>0</v>
      </c>
      <c r="H3438">
        <v>11500</v>
      </c>
    </row>
    <row r="3439" spans="3:8" ht="13.5">
      <c r="C3439">
        <v>15993107718</v>
      </c>
      <c r="D3439">
        <v>1</v>
      </c>
      <c r="E3439">
        <v>1</v>
      </c>
      <c r="F3439">
        <v>469</v>
      </c>
      <c r="G3439">
        <v>0</v>
      </c>
      <c r="H3439">
        <v>4690</v>
      </c>
    </row>
    <row r="3440" spans="3:8" ht="13.5">
      <c r="C3440">
        <v>15993108398</v>
      </c>
      <c r="D3440">
        <v>1</v>
      </c>
      <c r="E3440">
        <v>2</v>
      </c>
      <c r="F3440">
        <v>584</v>
      </c>
      <c r="G3440">
        <v>0</v>
      </c>
      <c r="H3440">
        <v>5840</v>
      </c>
    </row>
    <row r="3441" spans="3:8" ht="13.5">
      <c r="C3441">
        <v>15993108478</v>
      </c>
      <c r="D3441">
        <v>1</v>
      </c>
      <c r="E3441">
        <v>1</v>
      </c>
      <c r="F3441">
        <v>201</v>
      </c>
      <c r="G3441">
        <v>0</v>
      </c>
      <c r="H3441">
        <v>2010</v>
      </c>
    </row>
    <row r="3442" spans="3:8" ht="13.5">
      <c r="C3442">
        <v>15993108627</v>
      </c>
      <c r="D3442">
        <v>2</v>
      </c>
      <c r="E3442">
        <v>16</v>
      </c>
      <c r="F3442">
        <v>72004</v>
      </c>
      <c r="G3442">
        <v>13840</v>
      </c>
      <c r="H3442">
        <v>733880</v>
      </c>
    </row>
    <row r="3443" spans="3:8" ht="13.5">
      <c r="C3443">
        <v>15993108628</v>
      </c>
      <c r="D3443">
        <v>2</v>
      </c>
      <c r="E3443">
        <v>4</v>
      </c>
      <c r="F3443">
        <v>691</v>
      </c>
      <c r="G3443">
        <v>0</v>
      </c>
      <c r="H3443">
        <v>6910</v>
      </c>
    </row>
    <row r="3444" spans="3:8" ht="13.5">
      <c r="C3444">
        <v>15993108707</v>
      </c>
      <c r="D3444">
        <v>1</v>
      </c>
      <c r="E3444">
        <v>4</v>
      </c>
      <c r="F3444">
        <v>12316</v>
      </c>
      <c r="G3444">
        <v>0</v>
      </c>
      <c r="H3444">
        <v>123160</v>
      </c>
    </row>
    <row r="3445" spans="3:8" ht="13.5">
      <c r="C3445">
        <v>15993108708</v>
      </c>
      <c r="D3445">
        <v>4</v>
      </c>
      <c r="E3445">
        <v>5</v>
      </c>
      <c r="F3445">
        <v>2547</v>
      </c>
      <c r="G3445">
        <v>0</v>
      </c>
      <c r="H3445">
        <v>25470</v>
      </c>
    </row>
    <row r="3446" spans="3:8" ht="13.5">
      <c r="C3446">
        <v>15993108887</v>
      </c>
      <c r="D3446">
        <v>1</v>
      </c>
      <c r="E3446">
        <v>2</v>
      </c>
      <c r="F3446">
        <v>2576</v>
      </c>
      <c r="G3446">
        <v>1518</v>
      </c>
      <c r="H3446">
        <v>27278</v>
      </c>
    </row>
    <row r="3447" spans="3:8" ht="13.5">
      <c r="C3447">
        <v>15993108888</v>
      </c>
      <c r="D3447">
        <v>4</v>
      </c>
      <c r="E3447">
        <v>6</v>
      </c>
      <c r="F3447">
        <v>2248</v>
      </c>
      <c r="G3447">
        <v>0</v>
      </c>
      <c r="H3447">
        <v>22480</v>
      </c>
    </row>
    <row r="3448" spans="3:8" ht="13.5">
      <c r="C3448">
        <v>15993108968</v>
      </c>
      <c r="D3448">
        <v>3</v>
      </c>
      <c r="E3448">
        <v>5</v>
      </c>
      <c r="F3448">
        <v>1947</v>
      </c>
      <c r="G3448">
        <v>0</v>
      </c>
      <c r="H3448">
        <v>19470</v>
      </c>
    </row>
    <row r="3449" spans="3:8" ht="13.5">
      <c r="C3449">
        <v>15993109048</v>
      </c>
      <c r="D3449">
        <v>1</v>
      </c>
      <c r="E3449">
        <v>1</v>
      </c>
      <c r="F3449">
        <v>110</v>
      </c>
      <c r="G3449">
        <v>0</v>
      </c>
      <c r="H3449">
        <v>1100</v>
      </c>
    </row>
    <row r="3450" spans="3:8" ht="13.5">
      <c r="C3450">
        <v>15993109128</v>
      </c>
      <c r="D3450">
        <v>3</v>
      </c>
      <c r="E3450">
        <v>4</v>
      </c>
      <c r="F3450">
        <v>2393</v>
      </c>
      <c r="G3450">
        <v>0</v>
      </c>
      <c r="H3450">
        <v>23930</v>
      </c>
    </row>
    <row r="3451" spans="3:8" ht="13.5">
      <c r="C3451">
        <v>15993109207</v>
      </c>
      <c r="D3451">
        <v>3</v>
      </c>
      <c r="E3451">
        <v>22</v>
      </c>
      <c r="F3451">
        <v>78612</v>
      </c>
      <c r="G3451">
        <v>32640</v>
      </c>
      <c r="H3451">
        <v>818760</v>
      </c>
    </row>
    <row r="3452" spans="3:8" ht="13.5">
      <c r="C3452">
        <v>15993109208</v>
      </c>
      <c r="D3452">
        <v>4</v>
      </c>
      <c r="E3452">
        <v>5</v>
      </c>
      <c r="F3452">
        <v>2485</v>
      </c>
      <c r="G3452">
        <v>0</v>
      </c>
      <c r="H3452">
        <v>24850</v>
      </c>
    </row>
    <row r="3453" spans="3:8" ht="13.5">
      <c r="C3453">
        <v>15993190107</v>
      </c>
      <c r="D3453">
        <v>31</v>
      </c>
      <c r="E3453">
        <v>247</v>
      </c>
      <c r="F3453">
        <v>837473</v>
      </c>
      <c r="G3453">
        <v>318042</v>
      </c>
      <c r="H3453">
        <v>8692772</v>
      </c>
    </row>
    <row r="3454" spans="3:8" ht="13.5">
      <c r="C3454">
        <v>15993190108</v>
      </c>
      <c r="D3454">
        <v>78</v>
      </c>
      <c r="E3454">
        <v>141</v>
      </c>
      <c r="F3454">
        <v>58668</v>
      </c>
      <c r="G3454">
        <v>0</v>
      </c>
      <c r="H3454">
        <v>586680</v>
      </c>
    </row>
    <row r="3455" spans="3:8" ht="13.5">
      <c r="C3455">
        <v>15993190117</v>
      </c>
      <c r="D3455">
        <v>1</v>
      </c>
      <c r="E3455">
        <v>29</v>
      </c>
      <c r="F3455">
        <v>107410</v>
      </c>
      <c r="G3455">
        <v>53760</v>
      </c>
      <c r="H3455">
        <v>1127860</v>
      </c>
    </row>
    <row r="3456" spans="3:8" ht="13.5">
      <c r="C3456">
        <v>15993190118</v>
      </c>
      <c r="D3456">
        <v>1</v>
      </c>
      <c r="E3456">
        <v>1</v>
      </c>
      <c r="F3456">
        <v>741</v>
      </c>
      <c r="G3456">
        <v>0</v>
      </c>
      <c r="H3456">
        <v>7410</v>
      </c>
    </row>
    <row r="3457" spans="3:8" ht="13.5">
      <c r="C3457">
        <v>15993190128</v>
      </c>
      <c r="D3457">
        <v>4</v>
      </c>
      <c r="E3457">
        <v>6</v>
      </c>
      <c r="F3457">
        <v>3300</v>
      </c>
      <c r="G3457">
        <v>0</v>
      </c>
      <c r="H3457">
        <v>33000</v>
      </c>
    </row>
    <row r="3458" spans="3:8" ht="13.5">
      <c r="C3458">
        <v>15993190137</v>
      </c>
      <c r="D3458">
        <v>7</v>
      </c>
      <c r="E3458">
        <v>61</v>
      </c>
      <c r="F3458">
        <v>267828</v>
      </c>
      <c r="G3458">
        <v>83972</v>
      </c>
      <c r="H3458">
        <v>2762252</v>
      </c>
    </row>
    <row r="3459" spans="3:8" ht="13.5">
      <c r="C3459">
        <v>15993190138</v>
      </c>
      <c r="D3459">
        <v>12</v>
      </c>
      <c r="E3459">
        <v>16</v>
      </c>
      <c r="F3459">
        <v>6873</v>
      </c>
      <c r="G3459">
        <v>0</v>
      </c>
      <c r="H3459">
        <v>68730</v>
      </c>
    </row>
    <row r="3460" spans="3:8" ht="13.5">
      <c r="C3460">
        <v>15993190147</v>
      </c>
      <c r="D3460">
        <v>1</v>
      </c>
      <c r="E3460">
        <v>2</v>
      </c>
      <c r="F3460">
        <v>2576</v>
      </c>
      <c r="G3460">
        <v>1518</v>
      </c>
      <c r="H3460">
        <v>27278</v>
      </c>
    </row>
    <row r="3461" spans="3:8" ht="13.5">
      <c r="C3461">
        <v>15993190148</v>
      </c>
      <c r="D3461">
        <v>9</v>
      </c>
      <c r="E3461">
        <v>13</v>
      </c>
      <c r="F3461">
        <v>4774</v>
      </c>
      <c r="G3461">
        <v>0</v>
      </c>
      <c r="H3461">
        <v>47740</v>
      </c>
    </row>
    <row r="3462" spans="3:8" ht="13.5">
      <c r="C3462">
        <v>15993190158</v>
      </c>
      <c r="D3462">
        <v>2</v>
      </c>
      <c r="E3462">
        <v>3</v>
      </c>
      <c r="F3462">
        <v>785</v>
      </c>
      <c r="G3462">
        <v>0</v>
      </c>
      <c r="H3462">
        <v>7850</v>
      </c>
    </row>
    <row r="3463" spans="3:8" ht="13.5">
      <c r="C3463">
        <v>15993199997</v>
      </c>
      <c r="D3463">
        <v>40</v>
      </c>
      <c r="E3463">
        <v>339</v>
      </c>
      <c r="F3463">
        <v>1215287</v>
      </c>
      <c r="G3463">
        <v>457292</v>
      </c>
      <c r="H3463">
        <v>12610162</v>
      </c>
    </row>
    <row r="3464" spans="3:8" ht="13.5">
      <c r="C3464">
        <v>15993199998</v>
      </c>
      <c r="D3464">
        <v>106</v>
      </c>
      <c r="E3464">
        <v>180</v>
      </c>
      <c r="F3464">
        <v>75141</v>
      </c>
      <c r="G3464">
        <v>0</v>
      </c>
      <c r="H3464">
        <v>751410</v>
      </c>
    </row>
    <row r="3465" spans="3:8" ht="13.5">
      <c r="C3465">
        <v>16013100117</v>
      </c>
      <c r="D3465">
        <v>2</v>
      </c>
      <c r="E3465">
        <v>23</v>
      </c>
      <c r="F3465">
        <v>148552</v>
      </c>
      <c r="G3465">
        <v>25950</v>
      </c>
      <c r="H3465">
        <v>1511470</v>
      </c>
    </row>
    <row r="3466" spans="3:8" ht="13.5">
      <c r="C3466">
        <v>16013100118</v>
      </c>
      <c r="D3466">
        <v>3</v>
      </c>
      <c r="E3466">
        <v>5</v>
      </c>
      <c r="F3466">
        <v>2431</v>
      </c>
      <c r="G3466">
        <v>0</v>
      </c>
      <c r="H3466">
        <v>24310</v>
      </c>
    </row>
    <row r="3467" spans="3:8" ht="13.5">
      <c r="C3467">
        <v>16013100298</v>
      </c>
      <c r="D3467">
        <v>1</v>
      </c>
      <c r="E3467">
        <v>2</v>
      </c>
      <c r="F3467">
        <v>140</v>
      </c>
      <c r="G3467">
        <v>0</v>
      </c>
      <c r="H3467">
        <v>1400</v>
      </c>
    </row>
    <row r="3468" spans="3:8" ht="13.5">
      <c r="C3468">
        <v>16013100378</v>
      </c>
      <c r="D3468">
        <v>2</v>
      </c>
      <c r="E3468">
        <v>4</v>
      </c>
      <c r="F3468">
        <v>1578</v>
      </c>
      <c r="G3468">
        <v>0</v>
      </c>
      <c r="H3468">
        <v>15780</v>
      </c>
    </row>
    <row r="3469" spans="3:8" ht="13.5">
      <c r="C3469">
        <v>16013105248</v>
      </c>
      <c r="D3469">
        <v>1</v>
      </c>
      <c r="E3469">
        <v>2</v>
      </c>
      <c r="F3469">
        <v>626</v>
      </c>
      <c r="G3469">
        <v>0</v>
      </c>
      <c r="H3469">
        <v>6260</v>
      </c>
    </row>
    <row r="3470" spans="3:8" ht="13.5">
      <c r="C3470">
        <v>16013108707</v>
      </c>
      <c r="D3470">
        <v>2</v>
      </c>
      <c r="E3470">
        <v>16</v>
      </c>
      <c r="F3470">
        <v>41574</v>
      </c>
      <c r="G3470">
        <v>10240</v>
      </c>
      <c r="H3470">
        <v>425980</v>
      </c>
    </row>
    <row r="3471" spans="3:8" ht="13.5">
      <c r="C3471">
        <v>16013108708</v>
      </c>
      <c r="D3471">
        <v>1</v>
      </c>
      <c r="E3471">
        <v>1</v>
      </c>
      <c r="F3471">
        <v>1000</v>
      </c>
      <c r="G3471">
        <v>0</v>
      </c>
      <c r="H3471">
        <v>10000</v>
      </c>
    </row>
    <row r="3472" spans="3:8" ht="13.5">
      <c r="C3472">
        <v>16013199997</v>
      </c>
      <c r="D3472">
        <v>4</v>
      </c>
      <c r="E3472">
        <v>39</v>
      </c>
      <c r="F3472">
        <v>190126</v>
      </c>
      <c r="G3472">
        <v>36190</v>
      </c>
      <c r="H3472">
        <v>1937450</v>
      </c>
    </row>
    <row r="3473" spans="3:8" ht="13.5">
      <c r="C3473">
        <v>16013199998</v>
      </c>
      <c r="D3473">
        <v>8</v>
      </c>
      <c r="E3473">
        <v>14</v>
      </c>
      <c r="F3473">
        <v>5775</v>
      </c>
      <c r="G3473">
        <v>0</v>
      </c>
      <c r="H3473">
        <v>57750</v>
      </c>
    </row>
    <row r="3474" spans="3:8" ht="13.5">
      <c r="C3474">
        <v>16023100117</v>
      </c>
      <c r="D3474">
        <v>1</v>
      </c>
      <c r="E3474">
        <v>31</v>
      </c>
      <c r="F3474">
        <v>112050</v>
      </c>
      <c r="G3474">
        <v>0</v>
      </c>
      <c r="H3474">
        <v>1120500</v>
      </c>
    </row>
    <row r="3475" spans="3:8" ht="13.5">
      <c r="C3475">
        <v>16023100118</v>
      </c>
      <c r="D3475">
        <v>4</v>
      </c>
      <c r="E3475">
        <v>5</v>
      </c>
      <c r="F3475">
        <v>2041</v>
      </c>
      <c r="G3475">
        <v>0</v>
      </c>
      <c r="H3475">
        <v>20410</v>
      </c>
    </row>
    <row r="3476" spans="3:8" ht="13.5">
      <c r="C3476">
        <v>16023100298</v>
      </c>
      <c r="D3476">
        <v>3</v>
      </c>
      <c r="E3476">
        <v>3</v>
      </c>
      <c r="F3476">
        <v>871</v>
      </c>
      <c r="G3476">
        <v>0</v>
      </c>
      <c r="H3476">
        <v>8710</v>
      </c>
    </row>
    <row r="3477" spans="3:8" ht="13.5">
      <c r="C3477">
        <v>16023100378</v>
      </c>
      <c r="D3477">
        <v>2</v>
      </c>
      <c r="E3477">
        <v>7</v>
      </c>
      <c r="F3477">
        <v>5037</v>
      </c>
      <c r="G3477">
        <v>0</v>
      </c>
      <c r="H3477">
        <v>50370</v>
      </c>
    </row>
    <row r="3478" spans="3:8" ht="13.5">
      <c r="C3478">
        <v>16023105247</v>
      </c>
      <c r="D3478">
        <v>1</v>
      </c>
      <c r="E3478">
        <v>31</v>
      </c>
      <c r="F3478">
        <v>54390</v>
      </c>
      <c r="G3478">
        <v>61070</v>
      </c>
      <c r="H3478">
        <v>604970</v>
      </c>
    </row>
    <row r="3479" spans="3:8" ht="13.5">
      <c r="C3479">
        <v>16023105248</v>
      </c>
      <c r="D3479">
        <v>1</v>
      </c>
      <c r="E3479">
        <v>1</v>
      </c>
      <c r="F3479">
        <v>354</v>
      </c>
      <c r="G3479">
        <v>0</v>
      </c>
      <c r="H3479">
        <v>3540</v>
      </c>
    </row>
    <row r="3480" spans="3:8" ht="13.5">
      <c r="C3480">
        <v>16023106807</v>
      </c>
      <c r="D3480">
        <v>1</v>
      </c>
      <c r="E3480">
        <v>14</v>
      </c>
      <c r="F3480">
        <v>37422</v>
      </c>
      <c r="G3480">
        <v>23040</v>
      </c>
      <c r="H3480">
        <v>397260</v>
      </c>
    </row>
    <row r="3481" spans="3:8" ht="13.5">
      <c r="C3481">
        <v>16023108707</v>
      </c>
      <c r="D3481">
        <v>3</v>
      </c>
      <c r="E3481">
        <v>27</v>
      </c>
      <c r="F3481">
        <v>141155</v>
      </c>
      <c r="G3481">
        <v>39396</v>
      </c>
      <c r="H3481">
        <v>1450946</v>
      </c>
    </row>
    <row r="3482" spans="3:8" ht="13.5">
      <c r="C3482">
        <v>16023108708</v>
      </c>
      <c r="D3482">
        <v>3</v>
      </c>
      <c r="E3482">
        <v>4</v>
      </c>
      <c r="F3482">
        <v>1599</v>
      </c>
      <c r="G3482">
        <v>0</v>
      </c>
      <c r="H3482">
        <v>15990</v>
      </c>
    </row>
    <row r="3483" spans="3:8" ht="13.5">
      <c r="C3483">
        <v>16023109208</v>
      </c>
      <c r="D3483">
        <v>1</v>
      </c>
      <c r="E3483">
        <v>3</v>
      </c>
      <c r="F3483">
        <v>1107</v>
      </c>
      <c r="G3483">
        <v>0</v>
      </c>
      <c r="H3483">
        <v>11070</v>
      </c>
    </row>
    <row r="3484" spans="3:8" ht="13.5">
      <c r="C3484">
        <v>16023199997</v>
      </c>
      <c r="D3484">
        <v>6</v>
      </c>
      <c r="E3484">
        <v>103</v>
      </c>
      <c r="F3484">
        <v>345017</v>
      </c>
      <c r="G3484">
        <v>123506</v>
      </c>
      <c r="H3484">
        <v>3573676</v>
      </c>
    </row>
    <row r="3485" spans="3:8" ht="13.5">
      <c r="C3485">
        <v>16023199998</v>
      </c>
      <c r="D3485">
        <v>14</v>
      </c>
      <c r="E3485">
        <v>23</v>
      </c>
      <c r="F3485">
        <v>11009</v>
      </c>
      <c r="G3485">
        <v>0</v>
      </c>
      <c r="H3485">
        <v>110090</v>
      </c>
    </row>
    <row r="3486" spans="3:8" ht="13.5">
      <c r="C3486">
        <v>16993100117</v>
      </c>
      <c r="D3486">
        <v>3</v>
      </c>
      <c r="E3486">
        <v>54</v>
      </c>
      <c r="F3486">
        <v>260602</v>
      </c>
      <c r="G3486">
        <v>25950</v>
      </c>
      <c r="H3486">
        <v>2631970</v>
      </c>
    </row>
    <row r="3487" spans="3:8" ht="13.5">
      <c r="C3487">
        <v>16993100118</v>
      </c>
      <c r="D3487">
        <v>7</v>
      </c>
      <c r="E3487">
        <v>10</v>
      </c>
      <c r="F3487">
        <v>4472</v>
      </c>
      <c r="G3487">
        <v>0</v>
      </c>
      <c r="H3487">
        <v>44720</v>
      </c>
    </row>
    <row r="3488" spans="3:8" ht="13.5">
      <c r="C3488">
        <v>16993100298</v>
      </c>
      <c r="D3488">
        <v>4</v>
      </c>
      <c r="E3488">
        <v>5</v>
      </c>
      <c r="F3488">
        <v>1011</v>
      </c>
      <c r="G3488">
        <v>0</v>
      </c>
      <c r="H3488">
        <v>10110</v>
      </c>
    </row>
    <row r="3489" spans="3:8" ht="13.5">
      <c r="C3489">
        <v>16993100378</v>
      </c>
      <c r="D3489">
        <v>4</v>
      </c>
      <c r="E3489">
        <v>11</v>
      </c>
      <c r="F3489">
        <v>6615</v>
      </c>
      <c r="G3489">
        <v>0</v>
      </c>
      <c r="H3489">
        <v>66150</v>
      </c>
    </row>
    <row r="3490" spans="3:8" ht="13.5">
      <c r="C3490">
        <v>16993105247</v>
      </c>
      <c r="D3490">
        <v>1</v>
      </c>
      <c r="E3490">
        <v>31</v>
      </c>
      <c r="F3490">
        <v>54390</v>
      </c>
      <c r="G3490">
        <v>61070</v>
      </c>
      <c r="H3490">
        <v>604970</v>
      </c>
    </row>
    <row r="3491" spans="3:8" ht="13.5">
      <c r="C3491">
        <v>16993105248</v>
      </c>
      <c r="D3491">
        <v>2</v>
      </c>
      <c r="E3491">
        <v>3</v>
      </c>
      <c r="F3491">
        <v>980</v>
      </c>
      <c r="G3491">
        <v>0</v>
      </c>
      <c r="H3491">
        <v>9800</v>
      </c>
    </row>
    <row r="3492" spans="3:8" ht="13.5">
      <c r="C3492">
        <v>16993106807</v>
      </c>
      <c r="D3492">
        <v>1</v>
      </c>
      <c r="E3492">
        <v>14</v>
      </c>
      <c r="F3492">
        <v>37422</v>
      </c>
      <c r="G3492">
        <v>23040</v>
      </c>
      <c r="H3492">
        <v>397260</v>
      </c>
    </row>
    <row r="3493" spans="3:8" ht="13.5">
      <c r="C3493">
        <v>16993108707</v>
      </c>
      <c r="D3493">
        <v>5</v>
      </c>
      <c r="E3493">
        <v>43</v>
      </c>
      <c r="F3493">
        <v>182729</v>
      </c>
      <c r="G3493">
        <v>49636</v>
      </c>
      <c r="H3493">
        <v>1876926</v>
      </c>
    </row>
    <row r="3494" spans="3:8" ht="13.5">
      <c r="C3494">
        <v>16993108708</v>
      </c>
      <c r="D3494">
        <v>4</v>
      </c>
      <c r="E3494">
        <v>5</v>
      </c>
      <c r="F3494">
        <v>2599</v>
      </c>
      <c r="G3494">
        <v>0</v>
      </c>
      <c r="H3494">
        <v>25990</v>
      </c>
    </row>
    <row r="3495" spans="3:8" ht="13.5">
      <c r="C3495">
        <v>16993109208</v>
      </c>
      <c r="D3495">
        <v>1</v>
      </c>
      <c r="E3495">
        <v>3</v>
      </c>
      <c r="F3495">
        <v>1107</v>
      </c>
      <c r="G3495">
        <v>0</v>
      </c>
      <c r="H3495">
        <v>11070</v>
      </c>
    </row>
    <row r="3496" spans="3:8" ht="13.5">
      <c r="C3496">
        <v>16993190107</v>
      </c>
      <c r="D3496">
        <v>3</v>
      </c>
      <c r="E3496">
        <v>54</v>
      </c>
      <c r="F3496">
        <v>260602</v>
      </c>
      <c r="G3496">
        <v>25950</v>
      </c>
      <c r="H3496">
        <v>2631970</v>
      </c>
    </row>
    <row r="3497" spans="3:8" ht="13.5">
      <c r="C3497">
        <v>16993190108</v>
      </c>
      <c r="D3497">
        <v>15</v>
      </c>
      <c r="E3497">
        <v>26</v>
      </c>
      <c r="F3497">
        <v>12098</v>
      </c>
      <c r="G3497">
        <v>0</v>
      </c>
      <c r="H3497">
        <v>120980</v>
      </c>
    </row>
    <row r="3498" spans="3:8" ht="13.5">
      <c r="C3498">
        <v>16993190117</v>
      </c>
      <c r="D3498">
        <v>1</v>
      </c>
      <c r="E3498">
        <v>31</v>
      </c>
      <c r="F3498">
        <v>54390</v>
      </c>
      <c r="G3498">
        <v>61070</v>
      </c>
      <c r="H3498">
        <v>604970</v>
      </c>
    </row>
    <row r="3499" spans="3:8" ht="13.5">
      <c r="C3499">
        <v>16993190118</v>
      </c>
      <c r="D3499">
        <v>2</v>
      </c>
      <c r="E3499">
        <v>3</v>
      </c>
      <c r="F3499">
        <v>980</v>
      </c>
      <c r="G3499">
        <v>0</v>
      </c>
      <c r="H3499">
        <v>9800</v>
      </c>
    </row>
    <row r="3500" spans="3:8" ht="13.5">
      <c r="C3500">
        <v>16993190137</v>
      </c>
      <c r="D3500">
        <v>6</v>
      </c>
      <c r="E3500">
        <v>57</v>
      </c>
      <c r="F3500">
        <v>220151</v>
      </c>
      <c r="G3500">
        <v>72676</v>
      </c>
      <c r="H3500">
        <v>2274186</v>
      </c>
    </row>
    <row r="3501" spans="3:8" ht="13.5">
      <c r="C3501">
        <v>16993190138</v>
      </c>
      <c r="D3501">
        <v>5</v>
      </c>
      <c r="E3501">
        <v>8</v>
      </c>
      <c r="F3501">
        <v>3706</v>
      </c>
      <c r="G3501">
        <v>0</v>
      </c>
      <c r="H3501">
        <v>37060</v>
      </c>
    </row>
    <row r="3502" spans="3:8" ht="13.5">
      <c r="C3502">
        <v>16993199997</v>
      </c>
      <c r="D3502">
        <v>10</v>
      </c>
      <c r="E3502">
        <v>142</v>
      </c>
      <c r="F3502">
        <v>535143</v>
      </c>
      <c r="G3502">
        <v>159696</v>
      </c>
      <c r="H3502">
        <v>5511126</v>
      </c>
    </row>
    <row r="3503" spans="3:8" ht="13.5">
      <c r="C3503">
        <v>16993199998</v>
      </c>
      <c r="D3503">
        <v>22</v>
      </c>
      <c r="E3503">
        <v>37</v>
      </c>
      <c r="F3503">
        <v>16784</v>
      </c>
      <c r="G3503">
        <v>0</v>
      </c>
      <c r="H3503">
        <v>167840</v>
      </c>
    </row>
    <row r="3504" spans="3:8" ht="13.5">
      <c r="C3504">
        <v>17013100118</v>
      </c>
      <c r="D3504">
        <v>12</v>
      </c>
      <c r="E3504">
        <v>16</v>
      </c>
      <c r="F3504">
        <v>33063</v>
      </c>
      <c r="G3504">
        <v>0</v>
      </c>
      <c r="H3504">
        <v>330630</v>
      </c>
    </row>
    <row r="3505" spans="3:8" ht="13.5">
      <c r="C3505">
        <v>17013100297</v>
      </c>
      <c r="D3505">
        <v>1</v>
      </c>
      <c r="E3505">
        <v>2</v>
      </c>
      <c r="F3505">
        <v>7492</v>
      </c>
      <c r="G3505">
        <v>1920</v>
      </c>
      <c r="H3505">
        <v>76840</v>
      </c>
    </row>
    <row r="3506" spans="3:8" ht="13.5">
      <c r="C3506">
        <v>17013100298</v>
      </c>
      <c r="D3506">
        <v>4</v>
      </c>
      <c r="E3506">
        <v>9</v>
      </c>
      <c r="F3506">
        <v>7225</v>
      </c>
      <c r="G3506">
        <v>0</v>
      </c>
      <c r="H3506">
        <v>72250</v>
      </c>
    </row>
    <row r="3507" spans="3:8" ht="13.5">
      <c r="C3507">
        <v>17013100378</v>
      </c>
      <c r="D3507">
        <v>4</v>
      </c>
      <c r="E3507">
        <v>5</v>
      </c>
      <c r="F3507">
        <v>11198</v>
      </c>
      <c r="G3507">
        <v>0</v>
      </c>
      <c r="H3507">
        <v>111980</v>
      </c>
    </row>
    <row r="3508" spans="3:8" ht="13.5">
      <c r="C3508">
        <v>17013100458</v>
      </c>
      <c r="D3508">
        <v>4</v>
      </c>
      <c r="E3508">
        <v>6</v>
      </c>
      <c r="F3508">
        <v>12959</v>
      </c>
      <c r="G3508">
        <v>0</v>
      </c>
      <c r="H3508">
        <v>129590</v>
      </c>
    </row>
    <row r="3509" spans="3:8" ht="13.5">
      <c r="C3509">
        <v>17013105248</v>
      </c>
      <c r="D3509">
        <v>1</v>
      </c>
      <c r="E3509">
        <v>1</v>
      </c>
      <c r="F3509">
        <v>212</v>
      </c>
      <c r="G3509">
        <v>0</v>
      </c>
      <c r="H3509">
        <v>2120</v>
      </c>
    </row>
    <row r="3510" spans="3:8" ht="13.5">
      <c r="C3510">
        <v>17013106158</v>
      </c>
      <c r="D3510">
        <v>2</v>
      </c>
      <c r="E3510">
        <v>2</v>
      </c>
      <c r="F3510">
        <v>4088</v>
      </c>
      <c r="G3510">
        <v>0</v>
      </c>
      <c r="H3510">
        <v>40880</v>
      </c>
    </row>
    <row r="3511" spans="3:8" ht="13.5">
      <c r="C3511">
        <v>17013106808</v>
      </c>
      <c r="D3511">
        <v>1</v>
      </c>
      <c r="E3511">
        <v>1</v>
      </c>
      <c r="F3511">
        <v>1678</v>
      </c>
      <c r="G3511">
        <v>0</v>
      </c>
      <c r="H3511">
        <v>16780</v>
      </c>
    </row>
    <row r="3512" spans="3:8" ht="13.5">
      <c r="C3512">
        <v>17013107718</v>
      </c>
      <c r="D3512">
        <v>1</v>
      </c>
      <c r="E3512">
        <v>1</v>
      </c>
      <c r="F3512">
        <v>179</v>
      </c>
      <c r="G3512">
        <v>0</v>
      </c>
      <c r="H3512">
        <v>1790</v>
      </c>
    </row>
    <row r="3513" spans="3:8" ht="13.5">
      <c r="C3513">
        <v>17013108218</v>
      </c>
      <c r="D3513">
        <v>1</v>
      </c>
      <c r="E3513">
        <v>1</v>
      </c>
      <c r="F3513">
        <v>138</v>
      </c>
      <c r="G3513">
        <v>0</v>
      </c>
      <c r="H3513">
        <v>1380</v>
      </c>
    </row>
    <row r="3514" spans="3:8" ht="13.5">
      <c r="C3514">
        <v>17013108628</v>
      </c>
      <c r="D3514">
        <v>3</v>
      </c>
      <c r="E3514">
        <v>3</v>
      </c>
      <c r="F3514">
        <v>3574</v>
      </c>
      <c r="G3514">
        <v>0</v>
      </c>
      <c r="H3514">
        <v>35740</v>
      </c>
    </row>
    <row r="3515" spans="3:8" ht="13.5">
      <c r="C3515">
        <v>17013108708</v>
      </c>
      <c r="D3515">
        <v>5</v>
      </c>
      <c r="E3515">
        <v>7</v>
      </c>
      <c r="F3515">
        <v>36635</v>
      </c>
      <c r="G3515">
        <v>0</v>
      </c>
      <c r="H3515">
        <v>366350</v>
      </c>
    </row>
    <row r="3516" spans="3:8" ht="13.5">
      <c r="C3516">
        <v>17013109128</v>
      </c>
      <c r="D3516">
        <v>2</v>
      </c>
      <c r="E3516">
        <v>3</v>
      </c>
      <c r="F3516">
        <v>2139</v>
      </c>
      <c r="G3516">
        <v>0</v>
      </c>
      <c r="H3516">
        <v>21390</v>
      </c>
    </row>
    <row r="3517" spans="3:8" ht="13.5">
      <c r="C3517">
        <v>17013199997</v>
      </c>
      <c r="D3517">
        <v>1</v>
      </c>
      <c r="E3517">
        <v>2</v>
      </c>
      <c r="F3517">
        <v>7492</v>
      </c>
      <c r="G3517">
        <v>1920</v>
      </c>
      <c r="H3517">
        <v>76840</v>
      </c>
    </row>
    <row r="3518" spans="3:8" ht="13.5">
      <c r="C3518">
        <v>17013199998</v>
      </c>
      <c r="D3518">
        <v>40</v>
      </c>
      <c r="E3518">
        <v>55</v>
      </c>
      <c r="F3518">
        <v>113088</v>
      </c>
      <c r="G3518">
        <v>0</v>
      </c>
      <c r="H3518">
        <v>1130880</v>
      </c>
    </row>
    <row r="3519" spans="3:8" ht="13.5">
      <c r="C3519">
        <v>17023100117</v>
      </c>
      <c r="D3519">
        <v>4</v>
      </c>
      <c r="E3519">
        <v>55</v>
      </c>
      <c r="F3519">
        <v>219426</v>
      </c>
      <c r="G3519">
        <v>84270</v>
      </c>
      <c r="H3519">
        <v>2278530</v>
      </c>
    </row>
    <row r="3520" spans="3:8" ht="13.5">
      <c r="C3520">
        <v>17023100118</v>
      </c>
      <c r="D3520">
        <v>51</v>
      </c>
      <c r="E3520">
        <v>86</v>
      </c>
      <c r="F3520">
        <v>116163</v>
      </c>
      <c r="G3520">
        <v>0</v>
      </c>
      <c r="H3520">
        <v>1161630</v>
      </c>
    </row>
    <row r="3521" spans="3:8" ht="13.5">
      <c r="C3521">
        <v>17023100297</v>
      </c>
      <c r="D3521">
        <v>5</v>
      </c>
      <c r="E3521">
        <v>36</v>
      </c>
      <c r="F3521">
        <v>225299</v>
      </c>
      <c r="G3521">
        <v>18372</v>
      </c>
      <c r="H3521">
        <v>2271362</v>
      </c>
    </row>
    <row r="3522" spans="3:8" ht="13.5">
      <c r="C3522">
        <v>17023100298</v>
      </c>
      <c r="D3522">
        <v>32</v>
      </c>
      <c r="E3522">
        <v>72</v>
      </c>
      <c r="F3522">
        <v>42257</v>
      </c>
      <c r="G3522">
        <v>0</v>
      </c>
      <c r="H3522">
        <v>422570</v>
      </c>
    </row>
    <row r="3523" spans="3:8" ht="13.5">
      <c r="C3523">
        <v>17023100377</v>
      </c>
      <c r="D3523">
        <v>2</v>
      </c>
      <c r="E3523">
        <v>44</v>
      </c>
      <c r="F3523">
        <v>82391</v>
      </c>
      <c r="G3523">
        <v>81460</v>
      </c>
      <c r="H3523">
        <v>905370</v>
      </c>
    </row>
    <row r="3524" spans="3:8" ht="13.5">
      <c r="C3524">
        <v>17023100378</v>
      </c>
      <c r="D3524">
        <v>21</v>
      </c>
      <c r="E3524">
        <v>29</v>
      </c>
      <c r="F3524">
        <v>29285</v>
      </c>
      <c r="G3524">
        <v>0</v>
      </c>
      <c r="H3524">
        <v>292850</v>
      </c>
    </row>
    <row r="3525" spans="3:8" ht="13.5">
      <c r="C3525">
        <v>17023100458</v>
      </c>
      <c r="D3525">
        <v>13</v>
      </c>
      <c r="E3525">
        <v>21</v>
      </c>
      <c r="F3525">
        <v>26432</v>
      </c>
      <c r="G3525">
        <v>0</v>
      </c>
      <c r="H3525">
        <v>264320</v>
      </c>
    </row>
    <row r="3526" spans="3:8" ht="13.5">
      <c r="C3526">
        <v>17023105248</v>
      </c>
      <c r="D3526">
        <v>1</v>
      </c>
      <c r="E3526">
        <v>1</v>
      </c>
      <c r="F3526">
        <v>70</v>
      </c>
      <c r="G3526">
        <v>0</v>
      </c>
      <c r="H3526">
        <v>700</v>
      </c>
    </row>
    <row r="3527" spans="3:8" ht="13.5">
      <c r="C3527">
        <v>17023106158</v>
      </c>
      <c r="D3527">
        <v>2</v>
      </c>
      <c r="E3527">
        <v>3</v>
      </c>
      <c r="F3527">
        <v>1629</v>
      </c>
      <c r="G3527">
        <v>0</v>
      </c>
      <c r="H3527">
        <v>16290</v>
      </c>
    </row>
    <row r="3528" spans="3:8" ht="13.5">
      <c r="C3528">
        <v>17023106807</v>
      </c>
      <c r="D3528">
        <v>1</v>
      </c>
      <c r="E3528">
        <v>3</v>
      </c>
      <c r="F3528">
        <v>31610</v>
      </c>
      <c r="G3528">
        <v>1920</v>
      </c>
      <c r="H3528">
        <v>318020</v>
      </c>
    </row>
    <row r="3529" spans="3:8" ht="13.5">
      <c r="C3529">
        <v>17023106808</v>
      </c>
      <c r="D3529">
        <v>3</v>
      </c>
      <c r="E3529">
        <v>3</v>
      </c>
      <c r="F3529">
        <v>2657</v>
      </c>
      <c r="G3529">
        <v>0</v>
      </c>
      <c r="H3529">
        <v>26570</v>
      </c>
    </row>
    <row r="3530" spans="3:8" ht="13.5">
      <c r="C3530">
        <v>17023107718</v>
      </c>
      <c r="D3530">
        <v>1</v>
      </c>
      <c r="E3530">
        <v>1</v>
      </c>
      <c r="F3530">
        <v>108</v>
      </c>
      <c r="G3530">
        <v>0</v>
      </c>
      <c r="H3530">
        <v>1080</v>
      </c>
    </row>
    <row r="3531" spans="3:8" ht="13.5">
      <c r="C3531">
        <v>17023108478</v>
      </c>
      <c r="D3531">
        <v>1</v>
      </c>
      <c r="E3531">
        <v>1</v>
      </c>
      <c r="F3531">
        <v>538</v>
      </c>
      <c r="G3531">
        <v>0</v>
      </c>
      <c r="H3531">
        <v>5380</v>
      </c>
    </row>
    <row r="3532" spans="3:8" ht="13.5">
      <c r="C3532">
        <v>17023108627</v>
      </c>
      <c r="D3532">
        <v>1</v>
      </c>
      <c r="E3532">
        <v>31</v>
      </c>
      <c r="F3532">
        <v>68681</v>
      </c>
      <c r="G3532">
        <v>61070</v>
      </c>
      <c r="H3532">
        <v>747880</v>
      </c>
    </row>
    <row r="3533" spans="3:8" ht="13.5">
      <c r="C3533">
        <v>17023108628</v>
      </c>
      <c r="D3533">
        <v>7</v>
      </c>
      <c r="E3533">
        <v>7</v>
      </c>
      <c r="F3533">
        <v>6081</v>
      </c>
      <c r="G3533">
        <v>0</v>
      </c>
      <c r="H3533">
        <v>60810</v>
      </c>
    </row>
    <row r="3534" spans="3:8" ht="13.5">
      <c r="C3534">
        <v>17023108708</v>
      </c>
      <c r="D3534">
        <v>3</v>
      </c>
      <c r="E3534">
        <v>4</v>
      </c>
      <c r="F3534">
        <v>2161</v>
      </c>
      <c r="G3534">
        <v>0</v>
      </c>
      <c r="H3534">
        <v>21610</v>
      </c>
    </row>
    <row r="3535" spans="3:8" ht="13.5">
      <c r="C3535">
        <v>17023108968</v>
      </c>
      <c r="D3535">
        <v>6</v>
      </c>
      <c r="E3535">
        <v>8</v>
      </c>
      <c r="F3535">
        <v>4008</v>
      </c>
      <c r="G3535">
        <v>0</v>
      </c>
      <c r="H3535">
        <v>40080</v>
      </c>
    </row>
    <row r="3536" spans="3:8" ht="13.5">
      <c r="C3536">
        <v>17023109048</v>
      </c>
      <c r="D3536">
        <v>6</v>
      </c>
      <c r="E3536">
        <v>6</v>
      </c>
      <c r="F3536">
        <v>2009</v>
      </c>
      <c r="G3536">
        <v>0</v>
      </c>
      <c r="H3536">
        <v>20090</v>
      </c>
    </row>
    <row r="3537" spans="3:8" ht="13.5">
      <c r="C3537">
        <v>17023109127</v>
      </c>
      <c r="D3537">
        <v>1</v>
      </c>
      <c r="E3537">
        <v>27</v>
      </c>
      <c r="F3537">
        <v>127184</v>
      </c>
      <c r="G3537">
        <v>0</v>
      </c>
      <c r="H3537">
        <v>1271840</v>
      </c>
    </row>
    <row r="3538" spans="3:8" ht="13.5">
      <c r="C3538">
        <v>17023109128</v>
      </c>
      <c r="D3538">
        <v>6</v>
      </c>
      <c r="E3538">
        <v>7</v>
      </c>
      <c r="F3538">
        <v>4222</v>
      </c>
      <c r="G3538">
        <v>0</v>
      </c>
      <c r="H3538">
        <v>42220</v>
      </c>
    </row>
    <row r="3539" spans="3:8" ht="13.5">
      <c r="C3539">
        <v>17023109207</v>
      </c>
      <c r="D3539">
        <v>1</v>
      </c>
      <c r="E3539">
        <v>3</v>
      </c>
      <c r="F3539">
        <v>53210</v>
      </c>
      <c r="G3539">
        <v>3840</v>
      </c>
      <c r="H3539">
        <v>535940</v>
      </c>
    </row>
    <row r="3540" spans="3:8" ht="13.5">
      <c r="C3540">
        <v>17023109208</v>
      </c>
      <c r="D3540">
        <v>6</v>
      </c>
      <c r="E3540">
        <v>8</v>
      </c>
      <c r="F3540">
        <v>3154</v>
      </c>
      <c r="G3540">
        <v>0</v>
      </c>
      <c r="H3540">
        <v>31540</v>
      </c>
    </row>
    <row r="3541" spans="3:8" ht="13.5">
      <c r="C3541">
        <v>17023199997</v>
      </c>
      <c r="D3541">
        <v>15</v>
      </c>
      <c r="E3541">
        <v>199</v>
      </c>
      <c r="F3541">
        <v>807801</v>
      </c>
      <c r="G3541">
        <v>250932</v>
      </c>
      <c r="H3541">
        <v>8328942</v>
      </c>
    </row>
    <row r="3542" spans="3:8" ht="13.5">
      <c r="C3542">
        <v>17023199998</v>
      </c>
      <c r="D3542">
        <v>159</v>
      </c>
      <c r="E3542">
        <v>257</v>
      </c>
      <c r="F3542">
        <v>240774</v>
      </c>
      <c r="G3542">
        <v>0</v>
      </c>
      <c r="H3542">
        <v>2407740</v>
      </c>
    </row>
    <row r="3543" spans="3:8" ht="13.5">
      <c r="C3543">
        <v>17993100117</v>
      </c>
      <c r="D3543">
        <v>4</v>
      </c>
      <c r="E3543">
        <v>55</v>
      </c>
      <c r="F3543">
        <v>219426</v>
      </c>
      <c r="G3543">
        <v>84270</v>
      </c>
      <c r="H3543">
        <v>2278530</v>
      </c>
    </row>
    <row r="3544" spans="3:8" ht="13.5">
      <c r="C3544">
        <v>17993100118</v>
      </c>
      <c r="D3544">
        <v>63</v>
      </c>
      <c r="E3544">
        <v>102</v>
      </c>
      <c r="F3544">
        <v>149226</v>
      </c>
      <c r="G3544">
        <v>0</v>
      </c>
      <c r="H3544">
        <v>1492260</v>
      </c>
    </row>
    <row r="3545" spans="3:8" ht="13.5">
      <c r="C3545">
        <v>17993100297</v>
      </c>
      <c r="D3545">
        <v>6</v>
      </c>
      <c r="E3545">
        <v>38</v>
      </c>
      <c r="F3545">
        <v>232791</v>
      </c>
      <c r="G3545">
        <v>20292</v>
      </c>
      <c r="H3545">
        <v>2348202</v>
      </c>
    </row>
    <row r="3546" spans="3:8" ht="13.5">
      <c r="C3546">
        <v>17993100298</v>
      </c>
      <c r="D3546">
        <v>36</v>
      </c>
      <c r="E3546">
        <v>81</v>
      </c>
      <c r="F3546">
        <v>49482</v>
      </c>
      <c r="G3546">
        <v>0</v>
      </c>
      <c r="H3546">
        <v>494820</v>
      </c>
    </row>
    <row r="3547" spans="3:8" ht="13.5">
      <c r="C3547">
        <v>17993100377</v>
      </c>
      <c r="D3547">
        <v>2</v>
      </c>
      <c r="E3547">
        <v>44</v>
      </c>
      <c r="F3547">
        <v>82391</v>
      </c>
      <c r="G3547">
        <v>81460</v>
      </c>
      <c r="H3547">
        <v>905370</v>
      </c>
    </row>
    <row r="3548" spans="3:8" ht="13.5">
      <c r="C3548">
        <v>17993100378</v>
      </c>
      <c r="D3548">
        <v>25</v>
      </c>
      <c r="E3548">
        <v>34</v>
      </c>
      <c r="F3548">
        <v>40483</v>
      </c>
      <c r="G3548">
        <v>0</v>
      </c>
      <c r="H3548">
        <v>404830</v>
      </c>
    </row>
    <row r="3549" spans="3:8" ht="13.5">
      <c r="C3549">
        <v>17993100458</v>
      </c>
      <c r="D3549">
        <v>17</v>
      </c>
      <c r="E3549">
        <v>27</v>
      </c>
      <c r="F3549">
        <v>39391</v>
      </c>
      <c r="G3549">
        <v>0</v>
      </c>
      <c r="H3549">
        <v>393910</v>
      </c>
    </row>
    <row r="3550" spans="3:8" ht="13.5">
      <c r="C3550">
        <v>17993105248</v>
      </c>
      <c r="D3550">
        <v>2</v>
      </c>
      <c r="E3550">
        <v>2</v>
      </c>
      <c r="F3550">
        <v>282</v>
      </c>
      <c r="G3550">
        <v>0</v>
      </c>
      <c r="H3550">
        <v>2820</v>
      </c>
    </row>
    <row r="3551" spans="3:8" ht="13.5">
      <c r="C3551">
        <v>17993106158</v>
      </c>
      <c r="D3551">
        <v>4</v>
      </c>
      <c r="E3551">
        <v>5</v>
      </c>
      <c r="F3551">
        <v>5717</v>
      </c>
      <c r="G3551">
        <v>0</v>
      </c>
      <c r="H3551">
        <v>57170</v>
      </c>
    </row>
    <row r="3552" spans="3:8" ht="13.5">
      <c r="C3552">
        <v>17993106807</v>
      </c>
      <c r="D3552">
        <v>1</v>
      </c>
      <c r="E3552">
        <v>3</v>
      </c>
      <c r="F3552">
        <v>31610</v>
      </c>
      <c r="G3552">
        <v>1920</v>
      </c>
      <c r="H3552">
        <v>318020</v>
      </c>
    </row>
    <row r="3553" spans="3:8" ht="13.5">
      <c r="C3553">
        <v>17993106808</v>
      </c>
      <c r="D3553">
        <v>4</v>
      </c>
      <c r="E3553">
        <v>4</v>
      </c>
      <c r="F3553">
        <v>4335</v>
      </c>
      <c r="G3553">
        <v>0</v>
      </c>
      <c r="H3553">
        <v>43350</v>
      </c>
    </row>
    <row r="3554" spans="3:8" ht="13.5">
      <c r="C3554">
        <v>17993107718</v>
      </c>
      <c r="D3554">
        <v>2</v>
      </c>
      <c r="E3554">
        <v>2</v>
      </c>
      <c r="F3554">
        <v>287</v>
      </c>
      <c r="G3554">
        <v>0</v>
      </c>
      <c r="H3554">
        <v>2870</v>
      </c>
    </row>
    <row r="3555" spans="3:8" ht="13.5">
      <c r="C3555">
        <v>17993108218</v>
      </c>
      <c r="D3555">
        <v>1</v>
      </c>
      <c r="E3555">
        <v>1</v>
      </c>
      <c r="F3555">
        <v>138</v>
      </c>
      <c r="G3555">
        <v>0</v>
      </c>
      <c r="H3555">
        <v>1380</v>
      </c>
    </row>
    <row r="3556" spans="3:8" ht="13.5">
      <c r="C3556">
        <v>17993108478</v>
      </c>
      <c r="D3556">
        <v>1</v>
      </c>
      <c r="E3556">
        <v>1</v>
      </c>
      <c r="F3556">
        <v>538</v>
      </c>
      <c r="G3556">
        <v>0</v>
      </c>
      <c r="H3556">
        <v>5380</v>
      </c>
    </row>
    <row r="3557" spans="3:8" ht="13.5">
      <c r="C3557">
        <v>17993108627</v>
      </c>
      <c r="D3557">
        <v>1</v>
      </c>
      <c r="E3557">
        <v>31</v>
      </c>
      <c r="F3557">
        <v>68681</v>
      </c>
      <c r="G3557">
        <v>61070</v>
      </c>
      <c r="H3557">
        <v>747880</v>
      </c>
    </row>
    <row r="3558" spans="3:8" ht="13.5">
      <c r="C3558">
        <v>17993108628</v>
      </c>
      <c r="D3558">
        <v>10</v>
      </c>
      <c r="E3558">
        <v>10</v>
      </c>
      <c r="F3558">
        <v>9655</v>
      </c>
      <c r="G3558">
        <v>0</v>
      </c>
      <c r="H3558">
        <v>96550</v>
      </c>
    </row>
    <row r="3559" spans="3:8" ht="13.5">
      <c r="C3559">
        <v>17993108708</v>
      </c>
      <c r="D3559">
        <v>8</v>
      </c>
      <c r="E3559">
        <v>11</v>
      </c>
      <c r="F3559">
        <v>38796</v>
      </c>
      <c r="G3559">
        <v>0</v>
      </c>
      <c r="H3559">
        <v>387960</v>
      </c>
    </row>
    <row r="3560" spans="3:8" ht="13.5">
      <c r="C3560">
        <v>17993108968</v>
      </c>
      <c r="D3560">
        <v>6</v>
      </c>
      <c r="E3560">
        <v>8</v>
      </c>
      <c r="F3560">
        <v>4008</v>
      </c>
      <c r="G3560">
        <v>0</v>
      </c>
      <c r="H3560">
        <v>40080</v>
      </c>
    </row>
    <row r="3561" spans="3:8" ht="13.5">
      <c r="C3561">
        <v>17993109048</v>
      </c>
      <c r="D3561">
        <v>6</v>
      </c>
      <c r="E3561">
        <v>6</v>
      </c>
      <c r="F3561">
        <v>2009</v>
      </c>
      <c r="G3561">
        <v>0</v>
      </c>
      <c r="H3561">
        <v>20090</v>
      </c>
    </row>
    <row r="3562" spans="3:8" ht="13.5">
      <c r="C3562">
        <v>17993109127</v>
      </c>
      <c r="D3562">
        <v>1</v>
      </c>
      <c r="E3562">
        <v>27</v>
      </c>
      <c r="F3562">
        <v>127184</v>
      </c>
      <c r="G3562">
        <v>0</v>
      </c>
      <c r="H3562">
        <v>1271840</v>
      </c>
    </row>
    <row r="3563" spans="3:8" ht="13.5">
      <c r="C3563">
        <v>17993109128</v>
      </c>
      <c r="D3563">
        <v>8</v>
      </c>
      <c r="E3563">
        <v>10</v>
      </c>
      <c r="F3563">
        <v>6361</v>
      </c>
      <c r="G3563">
        <v>0</v>
      </c>
      <c r="H3563">
        <v>63610</v>
      </c>
    </row>
    <row r="3564" spans="3:8" ht="13.5">
      <c r="C3564">
        <v>17993109207</v>
      </c>
      <c r="D3564">
        <v>1</v>
      </c>
      <c r="E3564">
        <v>3</v>
      </c>
      <c r="F3564">
        <v>53210</v>
      </c>
      <c r="G3564">
        <v>3840</v>
      </c>
      <c r="H3564">
        <v>535940</v>
      </c>
    </row>
    <row r="3565" spans="3:8" ht="13.5">
      <c r="C3565">
        <v>17993109208</v>
      </c>
      <c r="D3565">
        <v>6</v>
      </c>
      <c r="E3565">
        <v>8</v>
      </c>
      <c r="F3565">
        <v>3154</v>
      </c>
      <c r="G3565">
        <v>0</v>
      </c>
      <c r="H3565">
        <v>31540</v>
      </c>
    </row>
    <row r="3566" spans="3:8" ht="13.5">
      <c r="C3566">
        <v>17993190107</v>
      </c>
      <c r="D3566">
        <v>12</v>
      </c>
      <c r="E3566">
        <v>137</v>
      </c>
      <c r="F3566">
        <v>534608</v>
      </c>
      <c r="G3566">
        <v>186022</v>
      </c>
      <c r="H3566">
        <v>5532102</v>
      </c>
    </row>
    <row r="3567" spans="3:8" ht="13.5">
      <c r="C3567">
        <v>17993190108</v>
      </c>
      <c r="D3567">
        <v>141</v>
      </c>
      <c r="E3567">
        <v>244</v>
      </c>
      <c r="F3567">
        <v>278582</v>
      </c>
      <c r="G3567">
        <v>0</v>
      </c>
      <c r="H3567">
        <v>2785820</v>
      </c>
    </row>
    <row r="3568" spans="3:8" ht="13.5">
      <c r="C3568">
        <v>17993190118</v>
      </c>
      <c r="D3568">
        <v>2</v>
      </c>
      <c r="E3568">
        <v>2</v>
      </c>
      <c r="F3568">
        <v>282</v>
      </c>
      <c r="G3568">
        <v>0</v>
      </c>
      <c r="H3568">
        <v>2820</v>
      </c>
    </row>
    <row r="3569" spans="3:8" ht="13.5">
      <c r="C3569">
        <v>17993190127</v>
      </c>
      <c r="D3569">
        <v>1</v>
      </c>
      <c r="E3569">
        <v>27</v>
      </c>
      <c r="F3569">
        <v>127184</v>
      </c>
      <c r="G3569">
        <v>0</v>
      </c>
      <c r="H3569">
        <v>1271840</v>
      </c>
    </row>
    <row r="3570" spans="3:8" ht="13.5">
      <c r="C3570">
        <v>17993190128</v>
      </c>
      <c r="D3570">
        <v>12</v>
      </c>
      <c r="E3570">
        <v>15</v>
      </c>
      <c r="F3570">
        <v>12078</v>
      </c>
      <c r="G3570">
        <v>0</v>
      </c>
      <c r="H3570">
        <v>120780</v>
      </c>
    </row>
    <row r="3571" spans="3:8" ht="13.5">
      <c r="C3571">
        <v>17993190137</v>
      </c>
      <c r="D3571">
        <v>3</v>
      </c>
      <c r="E3571">
        <v>37</v>
      </c>
      <c r="F3571">
        <v>153501</v>
      </c>
      <c r="G3571">
        <v>66830</v>
      </c>
      <c r="H3571">
        <v>1601840</v>
      </c>
    </row>
    <row r="3572" spans="3:8" ht="13.5">
      <c r="C3572">
        <v>17993190138</v>
      </c>
      <c r="D3572">
        <v>28</v>
      </c>
      <c r="E3572">
        <v>33</v>
      </c>
      <c r="F3572">
        <v>55940</v>
      </c>
      <c r="G3572">
        <v>0</v>
      </c>
      <c r="H3572">
        <v>559400</v>
      </c>
    </row>
    <row r="3573" spans="3:8" ht="13.5">
      <c r="C3573">
        <v>17993190148</v>
      </c>
      <c r="D3573">
        <v>14</v>
      </c>
      <c r="E3573">
        <v>16</v>
      </c>
      <c r="F3573">
        <v>6304</v>
      </c>
      <c r="G3573">
        <v>0</v>
      </c>
      <c r="H3573">
        <v>63040</v>
      </c>
    </row>
    <row r="3574" spans="3:8" ht="13.5">
      <c r="C3574">
        <v>17993190158</v>
      </c>
      <c r="D3574">
        <v>2</v>
      </c>
      <c r="E3574">
        <v>2</v>
      </c>
      <c r="F3574">
        <v>676</v>
      </c>
      <c r="G3574">
        <v>0</v>
      </c>
      <c r="H3574">
        <v>6760</v>
      </c>
    </row>
    <row r="3575" spans="3:8" ht="13.5">
      <c r="C3575">
        <v>17993199997</v>
      </c>
      <c r="D3575">
        <v>16</v>
      </c>
      <c r="E3575">
        <v>201</v>
      </c>
      <c r="F3575">
        <v>815293</v>
      </c>
      <c r="G3575">
        <v>252852</v>
      </c>
      <c r="H3575">
        <v>8405782</v>
      </c>
    </row>
    <row r="3576" spans="3:8" ht="13.5">
      <c r="C3576">
        <v>17993199998</v>
      </c>
      <c r="D3576">
        <v>199</v>
      </c>
      <c r="E3576">
        <v>312</v>
      </c>
      <c r="F3576">
        <v>353862</v>
      </c>
      <c r="G3576">
        <v>0</v>
      </c>
      <c r="H3576">
        <v>3538620</v>
      </c>
    </row>
    <row r="3577" spans="3:8" ht="13.5">
      <c r="C3577">
        <v>18003100117</v>
      </c>
      <c r="D3577">
        <v>12</v>
      </c>
      <c r="E3577">
        <v>127</v>
      </c>
      <c r="F3577">
        <v>503824</v>
      </c>
      <c r="G3577">
        <v>139510</v>
      </c>
      <c r="H3577">
        <v>5177750</v>
      </c>
    </row>
    <row r="3578" spans="3:8" ht="13.5">
      <c r="C3578">
        <v>18003100118</v>
      </c>
      <c r="D3578">
        <v>403</v>
      </c>
      <c r="E3578">
        <v>546</v>
      </c>
      <c r="F3578">
        <v>383685</v>
      </c>
      <c r="G3578">
        <v>0</v>
      </c>
      <c r="H3578">
        <v>3836850</v>
      </c>
    </row>
    <row r="3579" spans="3:8" ht="13.5">
      <c r="C3579">
        <v>18003100297</v>
      </c>
      <c r="D3579">
        <v>13</v>
      </c>
      <c r="E3579">
        <v>167</v>
      </c>
      <c r="F3579">
        <v>866335</v>
      </c>
      <c r="G3579">
        <v>252938</v>
      </c>
      <c r="H3579">
        <v>8916288</v>
      </c>
    </row>
    <row r="3580" spans="3:8" ht="13.5">
      <c r="C3580">
        <v>18003100298</v>
      </c>
      <c r="D3580">
        <v>450</v>
      </c>
      <c r="E3580">
        <v>648</v>
      </c>
      <c r="F3580">
        <v>489459</v>
      </c>
      <c r="G3580">
        <v>0</v>
      </c>
      <c r="H3580">
        <v>4894590</v>
      </c>
    </row>
    <row r="3581" spans="3:8" ht="13.5">
      <c r="C3581">
        <v>18003100377</v>
      </c>
      <c r="D3581">
        <v>5</v>
      </c>
      <c r="E3581">
        <v>102</v>
      </c>
      <c r="F3581">
        <v>255591</v>
      </c>
      <c r="G3581">
        <v>76612</v>
      </c>
      <c r="H3581">
        <v>2632522</v>
      </c>
    </row>
    <row r="3582" spans="3:8" ht="13.5">
      <c r="C3582">
        <v>18003100378</v>
      </c>
      <c r="D3582">
        <v>169</v>
      </c>
      <c r="E3582">
        <v>249</v>
      </c>
      <c r="F3582">
        <v>161985</v>
      </c>
      <c r="G3582">
        <v>0</v>
      </c>
      <c r="H3582">
        <v>1619850</v>
      </c>
    </row>
    <row r="3583" spans="3:8" ht="13.5">
      <c r="C3583">
        <v>18003100457</v>
      </c>
      <c r="D3583">
        <v>5</v>
      </c>
      <c r="E3583">
        <v>49</v>
      </c>
      <c r="F3583">
        <v>167886</v>
      </c>
      <c r="G3583">
        <v>69716</v>
      </c>
      <c r="H3583">
        <v>1748576</v>
      </c>
    </row>
    <row r="3584" spans="3:8" ht="13.5">
      <c r="C3584">
        <v>18003100458</v>
      </c>
      <c r="D3584">
        <v>119</v>
      </c>
      <c r="E3584">
        <v>177</v>
      </c>
      <c r="F3584">
        <v>187142</v>
      </c>
      <c r="G3584">
        <v>0</v>
      </c>
      <c r="H3584">
        <v>1871420</v>
      </c>
    </row>
    <row r="3585" spans="3:8" ht="13.5">
      <c r="C3585">
        <v>18003105247</v>
      </c>
      <c r="D3585">
        <v>1</v>
      </c>
      <c r="E3585">
        <v>11</v>
      </c>
      <c r="F3585">
        <v>17452</v>
      </c>
      <c r="G3585">
        <v>20480</v>
      </c>
      <c r="H3585">
        <v>195000</v>
      </c>
    </row>
    <row r="3586" spans="3:8" ht="13.5">
      <c r="C3586">
        <v>18003105248</v>
      </c>
      <c r="D3586">
        <v>41</v>
      </c>
      <c r="E3586">
        <v>53</v>
      </c>
      <c r="F3586">
        <v>51226</v>
      </c>
      <c r="G3586">
        <v>0</v>
      </c>
      <c r="H3586">
        <v>512260</v>
      </c>
    </row>
    <row r="3587" spans="3:8" ht="13.5">
      <c r="C3587">
        <v>18003105818</v>
      </c>
      <c r="D3587">
        <v>5</v>
      </c>
      <c r="E3587">
        <v>8</v>
      </c>
      <c r="F3587">
        <v>6037</v>
      </c>
      <c r="G3587">
        <v>0</v>
      </c>
      <c r="H3587">
        <v>60370</v>
      </c>
    </row>
    <row r="3588" spans="3:8" ht="13.5">
      <c r="C3588">
        <v>18003106158</v>
      </c>
      <c r="D3588">
        <v>23</v>
      </c>
      <c r="E3588">
        <v>39</v>
      </c>
      <c r="F3588">
        <v>126656</v>
      </c>
      <c r="G3588">
        <v>0</v>
      </c>
      <c r="H3588">
        <v>1266560</v>
      </c>
    </row>
    <row r="3589" spans="3:8" ht="13.5">
      <c r="C3589">
        <v>18003106807</v>
      </c>
      <c r="D3589">
        <v>1</v>
      </c>
      <c r="E3589">
        <v>27</v>
      </c>
      <c r="F3589">
        <v>87496</v>
      </c>
      <c r="G3589">
        <v>0</v>
      </c>
      <c r="H3589">
        <v>874960</v>
      </c>
    </row>
    <row r="3590" spans="3:8" ht="13.5">
      <c r="C3590">
        <v>18003106808</v>
      </c>
      <c r="D3590">
        <v>30</v>
      </c>
      <c r="E3590">
        <v>38</v>
      </c>
      <c r="F3590">
        <v>26149</v>
      </c>
      <c r="G3590">
        <v>0</v>
      </c>
      <c r="H3590">
        <v>261490</v>
      </c>
    </row>
    <row r="3591" spans="3:8" ht="13.5">
      <c r="C3591">
        <v>18003107717</v>
      </c>
      <c r="D3591">
        <v>1</v>
      </c>
      <c r="E3591">
        <v>17</v>
      </c>
      <c r="F3591">
        <v>28219</v>
      </c>
      <c r="G3591">
        <v>0</v>
      </c>
      <c r="H3591">
        <v>282190</v>
      </c>
    </row>
    <row r="3592" spans="3:8" ht="13.5">
      <c r="C3592">
        <v>18003107718</v>
      </c>
      <c r="D3592">
        <v>7</v>
      </c>
      <c r="E3592">
        <v>7</v>
      </c>
      <c r="F3592">
        <v>5846</v>
      </c>
      <c r="G3592">
        <v>0</v>
      </c>
      <c r="H3592">
        <v>58460</v>
      </c>
    </row>
    <row r="3593" spans="3:8" ht="13.5">
      <c r="C3593">
        <v>18003108218</v>
      </c>
      <c r="D3593">
        <v>14</v>
      </c>
      <c r="E3593">
        <v>20</v>
      </c>
      <c r="F3593">
        <v>15221</v>
      </c>
      <c r="G3593">
        <v>0</v>
      </c>
      <c r="H3593">
        <v>152210</v>
      </c>
    </row>
    <row r="3594" spans="3:8" ht="13.5">
      <c r="C3594">
        <v>18003108397</v>
      </c>
      <c r="D3594">
        <v>1</v>
      </c>
      <c r="E3594">
        <v>19</v>
      </c>
      <c r="F3594">
        <v>184637</v>
      </c>
      <c r="G3594">
        <v>34820</v>
      </c>
      <c r="H3594">
        <v>1881190</v>
      </c>
    </row>
    <row r="3595" spans="3:8" ht="13.5">
      <c r="C3595">
        <v>18003108398</v>
      </c>
      <c r="D3595">
        <v>9</v>
      </c>
      <c r="E3595">
        <v>14</v>
      </c>
      <c r="F3595">
        <v>16250</v>
      </c>
      <c r="G3595">
        <v>0</v>
      </c>
      <c r="H3595">
        <v>162500</v>
      </c>
    </row>
    <row r="3596" spans="3:8" ht="13.5">
      <c r="C3596">
        <v>18003108477</v>
      </c>
      <c r="D3596">
        <v>1</v>
      </c>
      <c r="E3596">
        <v>31</v>
      </c>
      <c r="F3596">
        <v>99605</v>
      </c>
      <c r="G3596">
        <v>61070</v>
      </c>
      <c r="H3596">
        <v>1057120</v>
      </c>
    </row>
    <row r="3597" spans="3:8" ht="13.5">
      <c r="C3597">
        <v>18003108478</v>
      </c>
      <c r="D3597">
        <v>11</v>
      </c>
      <c r="E3597">
        <v>12</v>
      </c>
      <c r="F3597">
        <v>5662</v>
      </c>
      <c r="G3597">
        <v>0</v>
      </c>
      <c r="H3597">
        <v>56620</v>
      </c>
    </row>
    <row r="3598" spans="3:8" ht="13.5">
      <c r="C3598">
        <v>18003108627</v>
      </c>
      <c r="D3598">
        <v>1</v>
      </c>
      <c r="E3598">
        <v>31</v>
      </c>
      <c r="F3598">
        <v>37949</v>
      </c>
      <c r="G3598">
        <v>61070</v>
      </c>
      <c r="H3598">
        <v>440560</v>
      </c>
    </row>
    <row r="3599" spans="3:8" ht="13.5">
      <c r="C3599">
        <v>18003108628</v>
      </c>
      <c r="D3599">
        <v>91</v>
      </c>
      <c r="E3599">
        <v>126</v>
      </c>
      <c r="F3599">
        <v>135970</v>
      </c>
      <c r="G3599">
        <v>0</v>
      </c>
      <c r="H3599">
        <v>1359700</v>
      </c>
    </row>
    <row r="3600" spans="3:8" ht="13.5">
      <c r="C3600">
        <v>18003108707</v>
      </c>
      <c r="D3600">
        <v>1</v>
      </c>
      <c r="E3600">
        <v>2</v>
      </c>
      <c r="F3600">
        <v>28564</v>
      </c>
      <c r="G3600">
        <v>0</v>
      </c>
      <c r="H3600">
        <v>285640</v>
      </c>
    </row>
    <row r="3601" spans="3:8" ht="13.5">
      <c r="C3601">
        <v>18003108708</v>
      </c>
      <c r="D3601">
        <v>53</v>
      </c>
      <c r="E3601">
        <v>71</v>
      </c>
      <c r="F3601">
        <v>40894</v>
      </c>
      <c r="G3601">
        <v>0</v>
      </c>
      <c r="H3601">
        <v>408940</v>
      </c>
    </row>
    <row r="3602" spans="3:8" ht="13.5">
      <c r="C3602">
        <v>18003108887</v>
      </c>
      <c r="D3602">
        <v>1</v>
      </c>
      <c r="E3602">
        <v>31</v>
      </c>
      <c r="F3602">
        <v>54053</v>
      </c>
      <c r="G3602">
        <v>61070</v>
      </c>
      <c r="H3602">
        <v>601600</v>
      </c>
    </row>
    <row r="3603" spans="3:8" ht="13.5">
      <c r="C3603">
        <v>18003108888</v>
      </c>
      <c r="D3603">
        <v>32</v>
      </c>
      <c r="E3603">
        <v>50</v>
      </c>
      <c r="F3603">
        <v>28842</v>
      </c>
      <c r="G3603">
        <v>0</v>
      </c>
      <c r="H3603">
        <v>288420</v>
      </c>
    </row>
    <row r="3604" spans="3:8" ht="13.5">
      <c r="C3604">
        <v>18003108967</v>
      </c>
      <c r="D3604">
        <v>2</v>
      </c>
      <c r="E3604">
        <v>32</v>
      </c>
      <c r="F3604">
        <v>59305</v>
      </c>
      <c r="G3604">
        <v>59520</v>
      </c>
      <c r="H3604">
        <v>652570</v>
      </c>
    </row>
    <row r="3605" spans="3:8" ht="13.5">
      <c r="C3605">
        <v>18003108968</v>
      </c>
      <c r="D3605">
        <v>40</v>
      </c>
      <c r="E3605">
        <v>50</v>
      </c>
      <c r="F3605">
        <v>46718</v>
      </c>
      <c r="G3605">
        <v>0</v>
      </c>
      <c r="H3605">
        <v>467180</v>
      </c>
    </row>
    <row r="3606" spans="3:8" ht="13.5">
      <c r="C3606">
        <v>18003109047</v>
      </c>
      <c r="D3606">
        <v>3</v>
      </c>
      <c r="E3606">
        <v>73</v>
      </c>
      <c r="F3606">
        <v>273651</v>
      </c>
      <c r="G3606">
        <v>96866</v>
      </c>
      <c r="H3606">
        <v>2833376</v>
      </c>
    </row>
    <row r="3607" spans="3:8" ht="13.5">
      <c r="C3607">
        <v>18003109048</v>
      </c>
      <c r="D3607">
        <v>48</v>
      </c>
      <c r="E3607">
        <v>60</v>
      </c>
      <c r="F3607">
        <v>39158</v>
      </c>
      <c r="G3607">
        <v>0</v>
      </c>
      <c r="H3607">
        <v>391580</v>
      </c>
    </row>
    <row r="3608" spans="3:8" ht="13.5">
      <c r="C3608">
        <v>18003109127</v>
      </c>
      <c r="D3608">
        <v>2</v>
      </c>
      <c r="E3608">
        <v>33</v>
      </c>
      <c r="F3608">
        <v>55393</v>
      </c>
      <c r="G3608">
        <v>64500</v>
      </c>
      <c r="H3608">
        <v>618430</v>
      </c>
    </row>
    <row r="3609" spans="3:8" ht="13.5">
      <c r="C3609">
        <v>18003109128</v>
      </c>
      <c r="D3609">
        <v>40</v>
      </c>
      <c r="E3609">
        <v>69</v>
      </c>
      <c r="F3609">
        <v>40053</v>
      </c>
      <c r="G3609">
        <v>0</v>
      </c>
      <c r="H3609">
        <v>400530</v>
      </c>
    </row>
    <row r="3610" spans="3:8" ht="13.5">
      <c r="C3610">
        <v>18003109208</v>
      </c>
      <c r="D3610">
        <v>56</v>
      </c>
      <c r="E3610">
        <v>72</v>
      </c>
      <c r="F3610">
        <v>48210</v>
      </c>
      <c r="G3610">
        <v>0</v>
      </c>
      <c r="H3610">
        <v>482100</v>
      </c>
    </row>
    <row r="3611" spans="3:8" ht="13.5">
      <c r="C3611">
        <v>18003199997</v>
      </c>
      <c r="D3611">
        <v>50</v>
      </c>
      <c r="E3611">
        <v>752</v>
      </c>
      <c r="F3611">
        <v>2719960</v>
      </c>
      <c r="G3611">
        <v>998172</v>
      </c>
      <c r="H3611">
        <v>28197772</v>
      </c>
    </row>
    <row r="3612" spans="3:8" ht="13.5">
      <c r="C3612">
        <v>18003199998</v>
      </c>
      <c r="D3612">
        <v>1641</v>
      </c>
      <c r="E3612">
        <v>2309</v>
      </c>
      <c r="F3612">
        <v>1855163</v>
      </c>
      <c r="G3612">
        <v>0</v>
      </c>
      <c r="H3612">
        <v>18551630</v>
      </c>
    </row>
    <row r="3613" spans="3:8" ht="13.5">
      <c r="C3613">
        <v>18993100117</v>
      </c>
      <c r="D3613">
        <v>12</v>
      </c>
      <c r="E3613">
        <v>127</v>
      </c>
      <c r="F3613">
        <v>503824</v>
      </c>
      <c r="G3613">
        <v>139510</v>
      </c>
      <c r="H3613">
        <v>5177750</v>
      </c>
    </row>
    <row r="3614" spans="3:8" ht="13.5">
      <c r="C3614">
        <v>18993100118</v>
      </c>
      <c r="D3614">
        <v>403</v>
      </c>
      <c r="E3614">
        <v>546</v>
      </c>
      <c r="F3614">
        <v>383685</v>
      </c>
      <c r="G3614">
        <v>0</v>
      </c>
      <c r="H3614">
        <v>3836850</v>
      </c>
    </row>
    <row r="3615" spans="3:8" ht="13.5">
      <c r="C3615">
        <v>18993100297</v>
      </c>
      <c r="D3615">
        <v>13</v>
      </c>
      <c r="E3615">
        <v>167</v>
      </c>
      <c r="F3615">
        <v>866335</v>
      </c>
      <c r="G3615">
        <v>252938</v>
      </c>
      <c r="H3615">
        <v>8916288</v>
      </c>
    </row>
    <row r="3616" spans="3:8" ht="13.5">
      <c r="C3616">
        <v>18993100298</v>
      </c>
      <c r="D3616">
        <v>450</v>
      </c>
      <c r="E3616">
        <v>648</v>
      </c>
      <c r="F3616">
        <v>489459</v>
      </c>
      <c r="G3616">
        <v>0</v>
      </c>
      <c r="H3616">
        <v>4894590</v>
      </c>
    </row>
    <row r="3617" spans="3:8" ht="13.5">
      <c r="C3617">
        <v>18993100377</v>
      </c>
      <c r="D3617">
        <v>5</v>
      </c>
      <c r="E3617">
        <v>102</v>
      </c>
      <c r="F3617">
        <v>255591</v>
      </c>
      <c r="G3617">
        <v>76612</v>
      </c>
      <c r="H3617">
        <v>2632522</v>
      </c>
    </row>
    <row r="3618" spans="3:8" ht="13.5">
      <c r="C3618">
        <v>18993100378</v>
      </c>
      <c r="D3618">
        <v>169</v>
      </c>
      <c r="E3618">
        <v>249</v>
      </c>
      <c r="F3618">
        <v>161985</v>
      </c>
      <c r="G3618">
        <v>0</v>
      </c>
      <c r="H3618">
        <v>1619850</v>
      </c>
    </row>
    <row r="3619" spans="3:8" ht="13.5">
      <c r="C3619">
        <v>18993100457</v>
      </c>
      <c r="D3619">
        <v>5</v>
      </c>
      <c r="E3619">
        <v>49</v>
      </c>
      <c r="F3619">
        <v>167886</v>
      </c>
      <c r="G3619">
        <v>69716</v>
      </c>
      <c r="H3619">
        <v>1748576</v>
      </c>
    </row>
    <row r="3620" spans="3:8" ht="13.5">
      <c r="C3620">
        <v>18993100458</v>
      </c>
      <c r="D3620">
        <v>119</v>
      </c>
      <c r="E3620">
        <v>177</v>
      </c>
      <c r="F3620">
        <v>187142</v>
      </c>
      <c r="G3620">
        <v>0</v>
      </c>
      <c r="H3620">
        <v>1871420</v>
      </c>
    </row>
    <row r="3621" spans="3:8" ht="13.5">
      <c r="C3621">
        <v>18993105247</v>
      </c>
      <c r="D3621">
        <v>1</v>
      </c>
      <c r="E3621">
        <v>11</v>
      </c>
      <c r="F3621">
        <v>17452</v>
      </c>
      <c r="G3621">
        <v>20480</v>
      </c>
      <c r="H3621">
        <v>195000</v>
      </c>
    </row>
    <row r="3622" spans="3:8" ht="13.5">
      <c r="C3622">
        <v>18993105248</v>
      </c>
      <c r="D3622">
        <v>41</v>
      </c>
      <c r="E3622">
        <v>53</v>
      </c>
      <c r="F3622">
        <v>51226</v>
      </c>
      <c r="G3622">
        <v>0</v>
      </c>
      <c r="H3622">
        <v>512260</v>
      </c>
    </row>
    <row r="3623" spans="3:8" ht="13.5">
      <c r="C3623">
        <v>18993105818</v>
      </c>
      <c r="D3623">
        <v>5</v>
      </c>
      <c r="E3623">
        <v>8</v>
      </c>
      <c r="F3623">
        <v>6037</v>
      </c>
      <c r="G3623">
        <v>0</v>
      </c>
      <c r="H3623">
        <v>60370</v>
      </c>
    </row>
    <row r="3624" spans="3:8" ht="13.5">
      <c r="C3624">
        <v>18993106158</v>
      </c>
      <c r="D3624">
        <v>23</v>
      </c>
      <c r="E3624">
        <v>39</v>
      </c>
      <c r="F3624">
        <v>126656</v>
      </c>
      <c r="G3624">
        <v>0</v>
      </c>
      <c r="H3624">
        <v>1266560</v>
      </c>
    </row>
    <row r="3625" spans="3:8" ht="13.5">
      <c r="C3625">
        <v>18993106807</v>
      </c>
      <c r="D3625">
        <v>1</v>
      </c>
      <c r="E3625">
        <v>27</v>
      </c>
      <c r="F3625">
        <v>87496</v>
      </c>
      <c r="G3625">
        <v>0</v>
      </c>
      <c r="H3625">
        <v>874960</v>
      </c>
    </row>
    <row r="3626" spans="3:8" ht="13.5">
      <c r="C3626">
        <v>18993106808</v>
      </c>
      <c r="D3626">
        <v>30</v>
      </c>
      <c r="E3626">
        <v>38</v>
      </c>
      <c r="F3626">
        <v>26149</v>
      </c>
      <c r="G3626">
        <v>0</v>
      </c>
      <c r="H3626">
        <v>261490</v>
      </c>
    </row>
    <row r="3627" spans="3:8" ht="13.5">
      <c r="C3627">
        <v>18993107717</v>
      </c>
      <c r="D3627">
        <v>1</v>
      </c>
      <c r="E3627">
        <v>17</v>
      </c>
      <c r="F3627">
        <v>28219</v>
      </c>
      <c r="G3627">
        <v>0</v>
      </c>
      <c r="H3627">
        <v>282190</v>
      </c>
    </row>
    <row r="3628" spans="3:8" ht="13.5">
      <c r="C3628">
        <v>18993107718</v>
      </c>
      <c r="D3628">
        <v>7</v>
      </c>
      <c r="E3628">
        <v>7</v>
      </c>
      <c r="F3628">
        <v>5846</v>
      </c>
      <c r="G3628">
        <v>0</v>
      </c>
      <c r="H3628">
        <v>58460</v>
      </c>
    </row>
    <row r="3629" spans="3:8" ht="13.5">
      <c r="C3629">
        <v>18993108218</v>
      </c>
      <c r="D3629">
        <v>14</v>
      </c>
      <c r="E3629">
        <v>20</v>
      </c>
      <c r="F3629">
        <v>15221</v>
      </c>
      <c r="G3629">
        <v>0</v>
      </c>
      <c r="H3629">
        <v>152210</v>
      </c>
    </row>
    <row r="3630" spans="3:8" ht="13.5">
      <c r="C3630">
        <v>18993108397</v>
      </c>
      <c r="D3630">
        <v>1</v>
      </c>
      <c r="E3630">
        <v>19</v>
      </c>
      <c r="F3630">
        <v>184637</v>
      </c>
      <c r="G3630">
        <v>34820</v>
      </c>
      <c r="H3630">
        <v>1881190</v>
      </c>
    </row>
    <row r="3631" spans="3:8" ht="13.5">
      <c r="C3631">
        <v>18993108398</v>
      </c>
      <c r="D3631">
        <v>9</v>
      </c>
      <c r="E3631">
        <v>14</v>
      </c>
      <c r="F3631">
        <v>16250</v>
      </c>
      <c r="G3631">
        <v>0</v>
      </c>
      <c r="H3631">
        <v>162500</v>
      </c>
    </row>
    <row r="3632" spans="3:8" ht="13.5">
      <c r="C3632">
        <v>18993108477</v>
      </c>
      <c r="D3632">
        <v>1</v>
      </c>
      <c r="E3632">
        <v>31</v>
      </c>
      <c r="F3632">
        <v>99605</v>
      </c>
      <c r="G3632">
        <v>61070</v>
      </c>
      <c r="H3632">
        <v>1057120</v>
      </c>
    </row>
    <row r="3633" spans="3:8" ht="13.5">
      <c r="C3633">
        <v>18993108478</v>
      </c>
      <c r="D3633">
        <v>11</v>
      </c>
      <c r="E3633">
        <v>12</v>
      </c>
      <c r="F3633">
        <v>5662</v>
      </c>
      <c r="G3633">
        <v>0</v>
      </c>
      <c r="H3633">
        <v>56620</v>
      </c>
    </row>
    <row r="3634" spans="3:8" ht="13.5">
      <c r="C3634">
        <v>18993108627</v>
      </c>
      <c r="D3634">
        <v>1</v>
      </c>
      <c r="E3634">
        <v>31</v>
      </c>
      <c r="F3634">
        <v>37949</v>
      </c>
      <c r="G3634">
        <v>61070</v>
      </c>
      <c r="H3634">
        <v>440560</v>
      </c>
    </row>
    <row r="3635" spans="3:8" ht="13.5">
      <c r="C3635">
        <v>18993108628</v>
      </c>
      <c r="D3635">
        <v>91</v>
      </c>
      <c r="E3635">
        <v>126</v>
      </c>
      <c r="F3635">
        <v>135970</v>
      </c>
      <c r="G3635">
        <v>0</v>
      </c>
      <c r="H3635">
        <v>1359700</v>
      </c>
    </row>
    <row r="3636" spans="3:8" ht="13.5">
      <c r="C3636">
        <v>18993108707</v>
      </c>
      <c r="D3636">
        <v>1</v>
      </c>
      <c r="E3636">
        <v>2</v>
      </c>
      <c r="F3636">
        <v>28564</v>
      </c>
      <c r="G3636">
        <v>0</v>
      </c>
      <c r="H3636">
        <v>285640</v>
      </c>
    </row>
    <row r="3637" spans="3:8" ht="13.5">
      <c r="C3637">
        <v>18993108708</v>
      </c>
      <c r="D3637">
        <v>53</v>
      </c>
      <c r="E3637">
        <v>71</v>
      </c>
      <c r="F3637">
        <v>40894</v>
      </c>
      <c r="G3637">
        <v>0</v>
      </c>
      <c r="H3637">
        <v>408940</v>
      </c>
    </row>
    <row r="3638" spans="3:8" ht="13.5">
      <c r="C3638">
        <v>18993108887</v>
      </c>
      <c r="D3638">
        <v>1</v>
      </c>
      <c r="E3638">
        <v>31</v>
      </c>
      <c r="F3638">
        <v>54053</v>
      </c>
      <c r="G3638">
        <v>61070</v>
      </c>
      <c r="H3638">
        <v>601600</v>
      </c>
    </row>
    <row r="3639" spans="3:8" ht="13.5">
      <c r="C3639">
        <v>18993108888</v>
      </c>
      <c r="D3639">
        <v>32</v>
      </c>
      <c r="E3639">
        <v>50</v>
      </c>
      <c r="F3639">
        <v>28842</v>
      </c>
      <c r="G3639">
        <v>0</v>
      </c>
      <c r="H3639">
        <v>288420</v>
      </c>
    </row>
    <row r="3640" spans="3:8" ht="13.5">
      <c r="C3640">
        <v>18993108967</v>
      </c>
      <c r="D3640">
        <v>2</v>
      </c>
      <c r="E3640">
        <v>32</v>
      </c>
      <c r="F3640">
        <v>59305</v>
      </c>
      <c r="G3640">
        <v>59520</v>
      </c>
      <c r="H3640">
        <v>652570</v>
      </c>
    </row>
    <row r="3641" spans="3:8" ht="13.5">
      <c r="C3641">
        <v>18993108968</v>
      </c>
      <c r="D3641">
        <v>40</v>
      </c>
      <c r="E3641">
        <v>50</v>
      </c>
      <c r="F3641">
        <v>46718</v>
      </c>
      <c r="G3641">
        <v>0</v>
      </c>
      <c r="H3641">
        <v>467180</v>
      </c>
    </row>
    <row r="3642" spans="3:8" ht="13.5">
      <c r="C3642">
        <v>18993109047</v>
      </c>
      <c r="D3642">
        <v>3</v>
      </c>
      <c r="E3642">
        <v>73</v>
      </c>
      <c r="F3642">
        <v>273651</v>
      </c>
      <c r="G3642">
        <v>96866</v>
      </c>
      <c r="H3642">
        <v>2833376</v>
      </c>
    </row>
    <row r="3643" spans="3:8" ht="13.5">
      <c r="C3643">
        <v>18993109048</v>
      </c>
      <c r="D3643">
        <v>48</v>
      </c>
      <c r="E3643">
        <v>60</v>
      </c>
      <c r="F3643">
        <v>39158</v>
      </c>
      <c r="G3643">
        <v>0</v>
      </c>
      <c r="H3643">
        <v>391580</v>
      </c>
    </row>
    <row r="3644" spans="3:8" ht="13.5">
      <c r="C3644">
        <v>18993109127</v>
      </c>
      <c r="D3644">
        <v>2</v>
      </c>
      <c r="E3644">
        <v>33</v>
      </c>
      <c r="F3644">
        <v>55393</v>
      </c>
      <c r="G3644">
        <v>64500</v>
      </c>
      <c r="H3644">
        <v>618430</v>
      </c>
    </row>
    <row r="3645" spans="3:8" ht="13.5">
      <c r="C3645">
        <v>18993109128</v>
      </c>
      <c r="D3645">
        <v>40</v>
      </c>
      <c r="E3645">
        <v>69</v>
      </c>
      <c r="F3645">
        <v>40053</v>
      </c>
      <c r="G3645">
        <v>0</v>
      </c>
      <c r="H3645">
        <v>400530</v>
      </c>
    </row>
    <row r="3646" spans="3:8" ht="13.5">
      <c r="C3646">
        <v>18993109208</v>
      </c>
      <c r="D3646">
        <v>56</v>
      </c>
      <c r="E3646">
        <v>72</v>
      </c>
      <c r="F3646">
        <v>48210</v>
      </c>
      <c r="G3646">
        <v>0</v>
      </c>
      <c r="H3646">
        <v>482100</v>
      </c>
    </row>
    <row r="3647" spans="3:8" ht="13.5">
      <c r="C3647">
        <v>18993190107</v>
      </c>
      <c r="D3647">
        <v>35</v>
      </c>
      <c r="E3647">
        <v>445</v>
      </c>
      <c r="F3647">
        <v>1793636</v>
      </c>
      <c r="G3647">
        <v>538776</v>
      </c>
      <c r="H3647">
        <v>18475136</v>
      </c>
    </row>
    <row r="3648" spans="3:8" ht="13.5">
      <c r="C3648">
        <v>18993190108</v>
      </c>
      <c r="D3648">
        <v>1141</v>
      </c>
      <c r="E3648">
        <v>1620</v>
      </c>
      <c r="F3648">
        <v>1222271</v>
      </c>
      <c r="G3648">
        <v>0</v>
      </c>
      <c r="H3648">
        <v>12222710</v>
      </c>
    </row>
    <row r="3649" spans="3:8" ht="13.5">
      <c r="C3649">
        <v>18993190117</v>
      </c>
      <c r="D3649">
        <v>1</v>
      </c>
      <c r="E3649">
        <v>11</v>
      </c>
      <c r="F3649">
        <v>17452</v>
      </c>
      <c r="G3649">
        <v>20480</v>
      </c>
      <c r="H3649">
        <v>195000</v>
      </c>
    </row>
    <row r="3650" spans="3:8" ht="13.5">
      <c r="C3650">
        <v>18993190118</v>
      </c>
      <c r="D3650">
        <v>41</v>
      </c>
      <c r="E3650">
        <v>53</v>
      </c>
      <c r="F3650">
        <v>51226</v>
      </c>
      <c r="G3650">
        <v>0</v>
      </c>
      <c r="H3650">
        <v>512260</v>
      </c>
    </row>
    <row r="3651" spans="3:8" ht="13.5">
      <c r="C3651">
        <v>18993190127</v>
      </c>
      <c r="D3651">
        <v>2</v>
      </c>
      <c r="E3651">
        <v>33</v>
      </c>
      <c r="F3651">
        <v>55393</v>
      </c>
      <c r="G3651">
        <v>64500</v>
      </c>
      <c r="H3651">
        <v>618430</v>
      </c>
    </row>
    <row r="3652" spans="3:8" ht="13.5">
      <c r="C3652">
        <v>18993190128</v>
      </c>
      <c r="D3652">
        <v>68</v>
      </c>
      <c r="E3652">
        <v>116</v>
      </c>
      <c r="F3652">
        <v>172746</v>
      </c>
      <c r="G3652">
        <v>0</v>
      </c>
      <c r="H3652">
        <v>1727460</v>
      </c>
    </row>
    <row r="3653" spans="3:8" ht="13.5">
      <c r="C3653">
        <v>18993190137</v>
      </c>
      <c r="D3653">
        <v>3</v>
      </c>
      <c r="E3653">
        <v>60</v>
      </c>
      <c r="F3653">
        <v>154009</v>
      </c>
      <c r="G3653">
        <v>61070</v>
      </c>
      <c r="H3653">
        <v>1601160</v>
      </c>
    </row>
    <row r="3654" spans="3:8" ht="13.5">
      <c r="C3654">
        <v>18993190138</v>
      </c>
      <c r="D3654">
        <v>230</v>
      </c>
      <c r="E3654">
        <v>307</v>
      </c>
      <c r="F3654">
        <v>251223</v>
      </c>
      <c r="G3654">
        <v>0</v>
      </c>
      <c r="H3654">
        <v>2512230</v>
      </c>
    </row>
    <row r="3655" spans="3:8" ht="13.5">
      <c r="C3655">
        <v>18993190147</v>
      </c>
      <c r="D3655">
        <v>7</v>
      </c>
      <c r="E3655">
        <v>153</v>
      </c>
      <c r="F3655">
        <v>415228</v>
      </c>
      <c r="G3655">
        <v>217456</v>
      </c>
      <c r="H3655">
        <v>4369736</v>
      </c>
    </row>
    <row r="3656" spans="3:8" ht="13.5">
      <c r="C3656">
        <v>18993190148</v>
      </c>
      <c r="D3656">
        <v>127</v>
      </c>
      <c r="E3656">
        <v>167</v>
      </c>
      <c r="F3656">
        <v>120564</v>
      </c>
      <c r="G3656">
        <v>0</v>
      </c>
      <c r="H3656">
        <v>1205640</v>
      </c>
    </row>
    <row r="3657" spans="3:8" ht="13.5">
      <c r="C3657">
        <v>18993190157</v>
      </c>
      <c r="D3657">
        <v>2</v>
      </c>
      <c r="E3657">
        <v>50</v>
      </c>
      <c r="F3657">
        <v>284242</v>
      </c>
      <c r="G3657">
        <v>95890</v>
      </c>
      <c r="H3657">
        <v>2938310</v>
      </c>
    </row>
    <row r="3658" spans="3:8" ht="13.5">
      <c r="C3658">
        <v>18993190158</v>
      </c>
      <c r="D3658">
        <v>34</v>
      </c>
      <c r="E3658">
        <v>46</v>
      </c>
      <c r="F3658">
        <v>37133</v>
      </c>
      <c r="G3658">
        <v>0</v>
      </c>
      <c r="H3658">
        <v>371330</v>
      </c>
    </row>
    <row r="3659" spans="3:8" ht="13.5">
      <c r="C3659">
        <v>18993199997</v>
      </c>
      <c r="D3659">
        <v>50</v>
      </c>
      <c r="E3659">
        <v>752</v>
      </c>
      <c r="F3659">
        <v>2719960</v>
      </c>
      <c r="G3659">
        <v>998172</v>
      </c>
      <c r="H3659">
        <v>28197772</v>
      </c>
    </row>
    <row r="3660" spans="3:8" ht="13.5">
      <c r="C3660">
        <v>18993199998</v>
      </c>
      <c r="D3660">
        <v>1641</v>
      </c>
      <c r="E3660">
        <v>2309</v>
      </c>
      <c r="F3660">
        <v>1855163</v>
      </c>
      <c r="G3660">
        <v>0</v>
      </c>
      <c r="H3660">
        <v>18551630</v>
      </c>
    </row>
    <row r="3661" spans="3:8" ht="13.5">
      <c r="C3661">
        <v>19013100117</v>
      </c>
      <c r="D3661">
        <v>24</v>
      </c>
      <c r="E3661">
        <v>426</v>
      </c>
      <c r="F3661">
        <v>1915415</v>
      </c>
      <c r="G3661">
        <v>812068</v>
      </c>
      <c r="H3661">
        <v>19966218</v>
      </c>
    </row>
    <row r="3662" spans="3:8" ht="13.5">
      <c r="C3662">
        <v>19013100118</v>
      </c>
      <c r="D3662">
        <v>183</v>
      </c>
      <c r="E3662">
        <v>361</v>
      </c>
      <c r="F3662">
        <v>203434</v>
      </c>
      <c r="G3662">
        <v>0</v>
      </c>
      <c r="H3662">
        <v>2034340</v>
      </c>
    </row>
    <row r="3663" spans="3:8" ht="13.5">
      <c r="C3663">
        <v>19013100297</v>
      </c>
      <c r="D3663">
        <v>31</v>
      </c>
      <c r="E3663">
        <v>548</v>
      </c>
      <c r="F3663">
        <v>1979637</v>
      </c>
      <c r="G3663">
        <v>1027678</v>
      </c>
      <c r="H3663">
        <v>20824048</v>
      </c>
    </row>
    <row r="3664" spans="3:8" ht="13.5">
      <c r="C3664">
        <v>19013100298</v>
      </c>
      <c r="D3664">
        <v>132</v>
      </c>
      <c r="E3664">
        <v>306</v>
      </c>
      <c r="F3664">
        <v>341559</v>
      </c>
      <c r="G3664">
        <v>0</v>
      </c>
      <c r="H3664">
        <v>3415590</v>
      </c>
    </row>
    <row r="3665" spans="3:8" ht="13.5">
      <c r="C3665">
        <v>19013100377</v>
      </c>
      <c r="D3665">
        <v>18</v>
      </c>
      <c r="E3665">
        <v>283</v>
      </c>
      <c r="F3665">
        <v>1330867</v>
      </c>
      <c r="G3665">
        <v>534800</v>
      </c>
      <c r="H3665">
        <v>13843470</v>
      </c>
    </row>
    <row r="3666" spans="3:8" ht="13.5">
      <c r="C3666">
        <v>19013100378</v>
      </c>
      <c r="D3666">
        <v>49</v>
      </c>
      <c r="E3666">
        <v>92</v>
      </c>
      <c r="F3666">
        <v>68293</v>
      </c>
      <c r="G3666">
        <v>0</v>
      </c>
      <c r="H3666">
        <v>682930</v>
      </c>
    </row>
    <row r="3667" spans="3:8" ht="13.5">
      <c r="C3667">
        <v>19013100457</v>
      </c>
      <c r="D3667">
        <v>4</v>
      </c>
      <c r="E3667">
        <v>93</v>
      </c>
      <c r="F3667">
        <v>424395</v>
      </c>
      <c r="G3667">
        <v>173808</v>
      </c>
      <c r="H3667">
        <v>4417758</v>
      </c>
    </row>
    <row r="3668" spans="3:8" ht="13.5">
      <c r="C3668">
        <v>19013100458</v>
      </c>
      <c r="D3668">
        <v>38</v>
      </c>
      <c r="E3668">
        <v>98</v>
      </c>
      <c r="F3668">
        <v>46929</v>
      </c>
      <c r="G3668">
        <v>0</v>
      </c>
      <c r="H3668">
        <v>469290</v>
      </c>
    </row>
    <row r="3669" spans="3:8" ht="13.5">
      <c r="C3669">
        <v>19013105247</v>
      </c>
      <c r="D3669">
        <v>1</v>
      </c>
      <c r="E3669">
        <v>13</v>
      </c>
      <c r="F3669">
        <v>135892</v>
      </c>
      <c r="G3669">
        <v>21120</v>
      </c>
      <c r="H3669">
        <v>1380040</v>
      </c>
    </row>
    <row r="3670" spans="3:8" ht="13.5">
      <c r="C3670">
        <v>19013105248</v>
      </c>
      <c r="D3670">
        <v>16</v>
      </c>
      <c r="E3670">
        <v>46</v>
      </c>
      <c r="F3670">
        <v>31006</v>
      </c>
      <c r="G3670">
        <v>0</v>
      </c>
      <c r="H3670">
        <v>310060</v>
      </c>
    </row>
    <row r="3671" spans="3:8" ht="13.5">
      <c r="C3671">
        <v>19013105818</v>
      </c>
      <c r="D3671">
        <v>4</v>
      </c>
      <c r="E3671">
        <v>7</v>
      </c>
      <c r="F3671">
        <v>3279</v>
      </c>
      <c r="G3671">
        <v>0</v>
      </c>
      <c r="H3671">
        <v>32790</v>
      </c>
    </row>
    <row r="3672" spans="3:8" ht="13.5">
      <c r="C3672">
        <v>19013106158</v>
      </c>
      <c r="D3672">
        <v>6</v>
      </c>
      <c r="E3672">
        <v>11</v>
      </c>
      <c r="F3672">
        <v>9820</v>
      </c>
      <c r="G3672">
        <v>0</v>
      </c>
      <c r="H3672">
        <v>98200</v>
      </c>
    </row>
    <row r="3673" spans="3:8" ht="13.5">
      <c r="C3673">
        <v>19013106807</v>
      </c>
      <c r="D3673">
        <v>2</v>
      </c>
      <c r="E3673">
        <v>52</v>
      </c>
      <c r="F3673">
        <v>137163</v>
      </c>
      <c r="G3673">
        <v>104962</v>
      </c>
      <c r="H3673">
        <v>1476592</v>
      </c>
    </row>
    <row r="3674" spans="3:8" ht="13.5">
      <c r="C3674">
        <v>19013106808</v>
      </c>
      <c r="D3674">
        <v>5</v>
      </c>
      <c r="E3674">
        <v>7</v>
      </c>
      <c r="F3674">
        <v>5332</v>
      </c>
      <c r="G3674">
        <v>0</v>
      </c>
      <c r="H3674">
        <v>53320</v>
      </c>
    </row>
    <row r="3675" spans="3:8" ht="13.5">
      <c r="C3675">
        <v>19013107718</v>
      </c>
      <c r="D3675">
        <v>3</v>
      </c>
      <c r="E3675">
        <v>5</v>
      </c>
      <c r="F3675">
        <v>2164</v>
      </c>
      <c r="G3675">
        <v>0</v>
      </c>
      <c r="H3675">
        <v>21640</v>
      </c>
    </row>
    <row r="3676" spans="3:8" ht="13.5">
      <c r="C3676">
        <v>19013108217</v>
      </c>
      <c r="D3676">
        <v>3</v>
      </c>
      <c r="E3676">
        <v>24</v>
      </c>
      <c r="F3676">
        <v>89004</v>
      </c>
      <c r="G3676">
        <v>41876</v>
      </c>
      <c r="H3676">
        <v>931916</v>
      </c>
    </row>
    <row r="3677" spans="3:8" ht="13.5">
      <c r="C3677">
        <v>19013108218</v>
      </c>
      <c r="D3677">
        <v>2</v>
      </c>
      <c r="E3677">
        <v>7</v>
      </c>
      <c r="F3677">
        <v>3788</v>
      </c>
      <c r="G3677">
        <v>0</v>
      </c>
      <c r="H3677">
        <v>37880</v>
      </c>
    </row>
    <row r="3678" spans="3:8" ht="13.5">
      <c r="C3678">
        <v>19013108398</v>
      </c>
      <c r="D3678">
        <v>4</v>
      </c>
      <c r="E3678">
        <v>9</v>
      </c>
      <c r="F3678">
        <v>7966</v>
      </c>
      <c r="G3678">
        <v>0</v>
      </c>
      <c r="H3678">
        <v>79660</v>
      </c>
    </row>
    <row r="3679" spans="3:8" ht="13.5">
      <c r="C3679">
        <v>19013108477</v>
      </c>
      <c r="D3679">
        <v>1</v>
      </c>
      <c r="E3679">
        <v>11</v>
      </c>
      <c r="F3679">
        <v>61544</v>
      </c>
      <c r="G3679">
        <v>18470</v>
      </c>
      <c r="H3679">
        <v>633910</v>
      </c>
    </row>
    <row r="3680" spans="3:8" ht="13.5">
      <c r="C3680">
        <v>19013108478</v>
      </c>
      <c r="D3680">
        <v>6</v>
      </c>
      <c r="E3680">
        <v>10</v>
      </c>
      <c r="F3680">
        <v>10833</v>
      </c>
      <c r="G3680">
        <v>0</v>
      </c>
      <c r="H3680">
        <v>108330</v>
      </c>
    </row>
    <row r="3681" spans="3:8" ht="13.5">
      <c r="C3681">
        <v>19013108627</v>
      </c>
      <c r="D3681">
        <v>3</v>
      </c>
      <c r="E3681">
        <v>55</v>
      </c>
      <c r="F3681">
        <v>138827</v>
      </c>
      <c r="G3681">
        <v>108418</v>
      </c>
      <c r="H3681">
        <v>1496688</v>
      </c>
    </row>
    <row r="3682" spans="3:8" ht="13.5">
      <c r="C3682">
        <v>19013108628</v>
      </c>
      <c r="D3682">
        <v>26</v>
      </c>
      <c r="E3682">
        <v>97</v>
      </c>
      <c r="F3682">
        <v>50154</v>
      </c>
      <c r="G3682">
        <v>0</v>
      </c>
      <c r="H3682">
        <v>501540</v>
      </c>
    </row>
    <row r="3683" spans="3:8" ht="13.5">
      <c r="C3683">
        <v>19013108707</v>
      </c>
      <c r="D3683">
        <v>3</v>
      </c>
      <c r="E3683">
        <v>38</v>
      </c>
      <c r="F3683">
        <v>106321</v>
      </c>
      <c r="G3683">
        <v>73470</v>
      </c>
      <c r="H3683">
        <v>1136680</v>
      </c>
    </row>
    <row r="3684" spans="3:8" ht="13.5">
      <c r="C3684">
        <v>19013108708</v>
      </c>
      <c r="D3684">
        <v>17</v>
      </c>
      <c r="E3684">
        <v>41</v>
      </c>
      <c r="F3684">
        <v>28689</v>
      </c>
      <c r="G3684">
        <v>0</v>
      </c>
      <c r="H3684">
        <v>286890</v>
      </c>
    </row>
    <row r="3685" spans="3:8" ht="13.5">
      <c r="C3685">
        <v>19013108887</v>
      </c>
      <c r="D3685">
        <v>4</v>
      </c>
      <c r="E3685">
        <v>70</v>
      </c>
      <c r="F3685">
        <v>252370</v>
      </c>
      <c r="G3685">
        <v>128140</v>
      </c>
      <c r="H3685">
        <v>2651840</v>
      </c>
    </row>
    <row r="3686" spans="3:8" ht="13.5">
      <c r="C3686">
        <v>19013108888</v>
      </c>
      <c r="D3686">
        <v>18</v>
      </c>
      <c r="E3686">
        <v>36</v>
      </c>
      <c r="F3686">
        <v>28957</v>
      </c>
      <c r="G3686">
        <v>0</v>
      </c>
      <c r="H3686">
        <v>289570</v>
      </c>
    </row>
    <row r="3687" spans="3:8" ht="13.5">
      <c r="C3687">
        <v>19013108968</v>
      </c>
      <c r="D3687">
        <v>13</v>
      </c>
      <c r="E3687">
        <v>29</v>
      </c>
      <c r="F3687">
        <v>13848</v>
      </c>
      <c r="G3687">
        <v>0</v>
      </c>
      <c r="H3687">
        <v>138480</v>
      </c>
    </row>
    <row r="3688" spans="3:8" ht="13.5">
      <c r="C3688">
        <v>19013109047</v>
      </c>
      <c r="D3688">
        <v>3</v>
      </c>
      <c r="E3688">
        <v>39</v>
      </c>
      <c r="F3688">
        <v>160072</v>
      </c>
      <c r="G3688">
        <v>72940</v>
      </c>
      <c r="H3688">
        <v>1673660</v>
      </c>
    </row>
    <row r="3689" spans="3:8" ht="13.5">
      <c r="C3689">
        <v>19013109048</v>
      </c>
      <c r="D3689">
        <v>20</v>
      </c>
      <c r="E3689">
        <v>40</v>
      </c>
      <c r="F3689">
        <v>22335</v>
      </c>
      <c r="G3689">
        <v>0</v>
      </c>
      <c r="H3689">
        <v>223350</v>
      </c>
    </row>
    <row r="3690" spans="3:8" ht="13.5">
      <c r="C3690">
        <v>19013109127</v>
      </c>
      <c r="D3690">
        <v>10</v>
      </c>
      <c r="E3690">
        <v>141</v>
      </c>
      <c r="F3690">
        <v>478434</v>
      </c>
      <c r="G3690">
        <v>270314</v>
      </c>
      <c r="H3690">
        <v>5054654</v>
      </c>
    </row>
    <row r="3691" spans="3:8" ht="13.5">
      <c r="C3691">
        <v>19013109128</v>
      </c>
      <c r="D3691">
        <v>34</v>
      </c>
      <c r="E3691">
        <v>50</v>
      </c>
      <c r="F3691">
        <v>35649</v>
      </c>
      <c r="G3691">
        <v>0</v>
      </c>
      <c r="H3691">
        <v>356490</v>
      </c>
    </row>
    <row r="3692" spans="3:8" ht="13.5">
      <c r="C3692">
        <v>19013109207</v>
      </c>
      <c r="D3692">
        <v>6</v>
      </c>
      <c r="E3692">
        <v>85</v>
      </c>
      <c r="F3692">
        <v>308252</v>
      </c>
      <c r="G3692">
        <v>168542</v>
      </c>
      <c r="H3692">
        <v>3251062</v>
      </c>
    </row>
    <row r="3693" spans="3:8" ht="13.5">
      <c r="C3693">
        <v>19013109208</v>
      </c>
      <c r="D3693">
        <v>19</v>
      </c>
      <c r="E3693">
        <v>37</v>
      </c>
      <c r="F3693">
        <v>29506</v>
      </c>
      <c r="G3693">
        <v>0</v>
      </c>
      <c r="H3693">
        <v>295060</v>
      </c>
    </row>
    <row r="3694" spans="3:8" ht="13.5">
      <c r="C3694">
        <v>19013199997</v>
      </c>
      <c r="D3694">
        <v>113</v>
      </c>
      <c r="E3694">
        <v>1878</v>
      </c>
      <c r="F3694">
        <v>7518193</v>
      </c>
      <c r="G3694">
        <v>3556606</v>
      </c>
      <c r="H3694">
        <v>78738536</v>
      </c>
    </row>
    <row r="3695" spans="3:8" ht="13.5">
      <c r="C3695">
        <v>19013199998</v>
      </c>
      <c r="D3695">
        <v>595</v>
      </c>
      <c r="E3695">
        <v>1289</v>
      </c>
      <c r="F3695">
        <v>943541</v>
      </c>
      <c r="G3695">
        <v>0</v>
      </c>
      <c r="H3695">
        <v>9435410</v>
      </c>
    </row>
    <row r="3696" spans="3:8" ht="13.5">
      <c r="C3696">
        <v>19023100117</v>
      </c>
      <c r="D3696">
        <v>5</v>
      </c>
      <c r="E3696">
        <v>75</v>
      </c>
      <c r="F3696">
        <v>211761</v>
      </c>
      <c r="G3696">
        <v>127446</v>
      </c>
      <c r="H3696">
        <v>2245056</v>
      </c>
    </row>
    <row r="3697" spans="3:8" ht="13.5">
      <c r="C3697">
        <v>19023100118</v>
      </c>
      <c r="D3697">
        <v>11</v>
      </c>
      <c r="E3697">
        <v>15</v>
      </c>
      <c r="F3697">
        <v>16366</v>
      </c>
      <c r="G3697">
        <v>0</v>
      </c>
      <c r="H3697">
        <v>163660</v>
      </c>
    </row>
    <row r="3698" spans="3:8" ht="13.5">
      <c r="C3698">
        <v>19023100297</v>
      </c>
      <c r="D3698">
        <v>2</v>
      </c>
      <c r="E3698">
        <v>43</v>
      </c>
      <c r="F3698">
        <v>206721</v>
      </c>
      <c r="G3698">
        <v>85920</v>
      </c>
      <c r="H3698">
        <v>2153130</v>
      </c>
    </row>
    <row r="3699" spans="3:8" ht="13.5">
      <c r="C3699">
        <v>19023100298</v>
      </c>
      <c r="D3699">
        <v>7</v>
      </c>
      <c r="E3699">
        <v>7</v>
      </c>
      <c r="F3699">
        <v>18829</v>
      </c>
      <c r="G3699">
        <v>0</v>
      </c>
      <c r="H3699">
        <v>188290</v>
      </c>
    </row>
    <row r="3700" spans="3:8" ht="13.5">
      <c r="C3700">
        <v>19023100377</v>
      </c>
      <c r="D3700">
        <v>1</v>
      </c>
      <c r="E3700">
        <v>8</v>
      </c>
      <c r="F3700">
        <v>31750</v>
      </c>
      <c r="G3700">
        <v>12510</v>
      </c>
      <c r="H3700">
        <v>330010</v>
      </c>
    </row>
    <row r="3701" spans="3:8" ht="13.5">
      <c r="C3701">
        <v>19023100378</v>
      </c>
      <c r="D3701">
        <v>8</v>
      </c>
      <c r="E3701">
        <v>13</v>
      </c>
      <c r="F3701">
        <v>13917</v>
      </c>
      <c r="G3701">
        <v>0</v>
      </c>
      <c r="H3701">
        <v>139170</v>
      </c>
    </row>
    <row r="3702" spans="3:8" ht="13.5">
      <c r="C3702">
        <v>19023100457</v>
      </c>
      <c r="D3702">
        <v>3</v>
      </c>
      <c r="E3702">
        <v>67</v>
      </c>
      <c r="F3702">
        <v>173077</v>
      </c>
      <c r="G3702">
        <v>65920</v>
      </c>
      <c r="H3702">
        <v>1796690</v>
      </c>
    </row>
    <row r="3703" spans="3:8" ht="13.5">
      <c r="C3703">
        <v>19023100458</v>
      </c>
      <c r="D3703">
        <v>4</v>
      </c>
      <c r="E3703">
        <v>20</v>
      </c>
      <c r="F3703">
        <v>17769</v>
      </c>
      <c r="G3703">
        <v>0</v>
      </c>
      <c r="H3703">
        <v>177690</v>
      </c>
    </row>
    <row r="3704" spans="3:8" ht="13.5">
      <c r="C3704">
        <v>19023105247</v>
      </c>
      <c r="D3704">
        <v>2</v>
      </c>
      <c r="E3704">
        <v>25</v>
      </c>
      <c r="F3704">
        <v>196855</v>
      </c>
      <c r="G3704">
        <v>45340</v>
      </c>
      <c r="H3704">
        <v>2013890</v>
      </c>
    </row>
    <row r="3705" spans="3:8" ht="13.5">
      <c r="C3705">
        <v>19023105248</v>
      </c>
      <c r="D3705">
        <v>1</v>
      </c>
      <c r="E3705">
        <v>2</v>
      </c>
      <c r="F3705">
        <v>3967</v>
      </c>
      <c r="G3705">
        <v>0</v>
      </c>
      <c r="H3705">
        <v>39670</v>
      </c>
    </row>
    <row r="3706" spans="3:8" ht="13.5">
      <c r="C3706">
        <v>19023105818</v>
      </c>
      <c r="D3706">
        <v>1</v>
      </c>
      <c r="E3706">
        <v>2</v>
      </c>
      <c r="F3706">
        <v>208</v>
      </c>
      <c r="G3706">
        <v>0</v>
      </c>
      <c r="H3706">
        <v>2080</v>
      </c>
    </row>
    <row r="3707" spans="3:8" ht="13.5">
      <c r="C3707">
        <v>19023106158</v>
      </c>
      <c r="D3707">
        <v>1</v>
      </c>
      <c r="E3707">
        <v>1</v>
      </c>
      <c r="F3707">
        <v>4209</v>
      </c>
      <c r="G3707">
        <v>0</v>
      </c>
      <c r="H3707">
        <v>42090</v>
      </c>
    </row>
    <row r="3708" spans="3:8" ht="13.5">
      <c r="C3708">
        <v>19023106808</v>
      </c>
      <c r="D3708">
        <v>1</v>
      </c>
      <c r="E3708">
        <v>4</v>
      </c>
      <c r="F3708">
        <v>5316</v>
      </c>
      <c r="G3708">
        <v>0</v>
      </c>
      <c r="H3708">
        <v>53160</v>
      </c>
    </row>
    <row r="3709" spans="3:8" ht="13.5">
      <c r="C3709">
        <v>19023107718</v>
      </c>
      <c r="D3709">
        <v>1</v>
      </c>
      <c r="E3709">
        <v>1</v>
      </c>
      <c r="F3709">
        <v>138</v>
      </c>
      <c r="G3709">
        <v>0</v>
      </c>
      <c r="H3709">
        <v>1380</v>
      </c>
    </row>
    <row r="3710" spans="3:8" ht="13.5">
      <c r="C3710">
        <v>19023108397</v>
      </c>
      <c r="D3710">
        <v>1</v>
      </c>
      <c r="E3710">
        <v>9</v>
      </c>
      <c r="F3710">
        <v>61802</v>
      </c>
      <c r="G3710">
        <v>13840</v>
      </c>
      <c r="H3710">
        <v>631860</v>
      </c>
    </row>
    <row r="3711" spans="3:8" ht="13.5">
      <c r="C3711">
        <v>19023108708</v>
      </c>
      <c r="D3711">
        <v>2</v>
      </c>
      <c r="E3711">
        <v>2</v>
      </c>
      <c r="F3711">
        <v>3287</v>
      </c>
      <c r="G3711">
        <v>0</v>
      </c>
      <c r="H3711">
        <v>32870</v>
      </c>
    </row>
    <row r="3712" spans="3:8" ht="13.5">
      <c r="C3712">
        <v>19023108887</v>
      </c>
      <c r="D3712">
        <v>1</v>
      </c>
      <c r="E3712">
        <v>27</v>
      </c>
      <c r="F3712">
        <v>92601</v>
      </c>
      <c r="G3712">
        <v>50330</v>
      </c>
      <c r="H3712">
        <v>976340</v>
      </c>
    </row>
    <row r="3713" spans="3:8" ht="13.5">
      <c r="C3713">
        <v>19023108968</v>
      </c>
      <c r="D3713">
        <v>1</v>
      </c>
      <c r="E3713">
        <v>1</v>
      </c>
      <c r="F3713">
        <v>928</v>
      </c>
      <c r="G3713">
        <v>0</v>
      </c>
      <c r="H3713">
        <v>9280</v>
      </c>
    </row>
    <row r="3714" spans="3:8" ht="13.5">
      <c r="C3714">
        <v>19023109047</v>
      </c>
      <c r="D3714">
        <v>1</v>
      </c>
      <c r="E3714">
        <v>31</v>
      </c>
      <c r="F3714">
        <v>32927</v>
      </c>
      <c r="G3714">
        <v>0</v>
      </c>
      <c r="H3714">
        <v>329270</v>
      </c>
    </row>
    <row r="3715" spans="3:8" ht="13.5">
      <c r="C3715">
        <v>19023109048</v>
      </c>
      <c r="D3715">
        <v>1</v>
      </c>
      <c r="E3715">
        <v>1</v>
      </c>
      <c r="F3715">
        <v>555</v>
      </c>
      <c r="G3715">
        <v>0</v>
      </c>
      <c r="H3715">
        <v>5550</v>
      </c>
    </row>
    <row r="3716" spans="3:8" ht="13.5">
      <c r="C3716">
        <v>19023109127</v>
      </c>
      <c r="D3716">
        <v>1</v>
      </c>
      <c r="E3716">
        <v>6</v>
      </c>
      <c r="F3716">
        <v>27696</v>
      </c>
      <c r="G3716">
        <v>9600</v>
      </c>
      <c r="H3716">
        <v>286560</v>
      </c>
    </row>
    <row r="3717" spans="3:8" ht="13.5">
      <c r="C3717">
        <v>19023109128</v>
      </c>
      <c r="D3717">
        <v>1</v>
      </c>
      <c r="E3717">
        <v>1</v>
      </c>
      <c r="F3717">
        <v>1920</v>
      </c>
      <c r="G3717">
        <v>0</v>
      </c>
      <c r="H3717">
        <v>19200</v>
      </c>
    </row>
    <row r="3718" spans="3:8" ht="13.5">
      <c r="C3718">
        <v>19023109208</v>
      </c>
      <c r="D3718">
        <v>2</v>
      </c>
      <c r="E3718">
        <v>2</v>
      </c>
      <c r="F3718">
        <v>5433</v>
      </c>
      <c r="G3718">
        <v>0</v>
      </c>
      <c r="H3718">
        <v>54330</v>
      </c>
    </row>
    <row r="3719" spans="3:8" ht="13.5">
      <c r="C3719">
        <v>19023199997</v>
      </c>
      <c r="D3719">
        <v>17</v>
      </c>
      <c r="E3719">
        <v>291</v>
      </c>
      <c r="F3719">
        <v>1035190</v>
      </c>
      <c r="G3719">
        <v>410906</v>
      </c>
      <c r="H3719">
        <v>10762806</v>
      </c>
    </row>
    <row r="3720" spans="3:8" ht="13.5">
      <c r="C3720">
        <v>19023199998</v>
      </c>
      <c r="D3720">
        <v>42</v>
      </c>
      <c r="E3720">
        <v>72</v>
      </c>
      <c r="F3720">
        <v>92842</v>
      </c>
      <c r="G3720">
        <v>0</v>
      </c>
      <c r="H3720">
        <v>928420</v>
      </c>
    </row>
    <row r="3721" spans="3:8" ht="13.5">
      <c r="C3721">
        <v>19033100117</v>
      </c>
      <c r="D3721">
        <v>1</v>
      </c>
      <c r="E3721">
        <v>9</v>
      </c>
      <c r="F3721">
        <v>33602</v>
      </c>
      <c r="G3721">
        <v>15810</v>
      </c>
      <c r="H3721">
        <v>351830</v>
      </c>
    </row>
    <row r="3722" spans="3:8" ht="13.5">
      <c r="C3722">
        <v>19033100118</v>
      </c>
      <c r="D3722">
        <v>14</v>
      </c>
      <c r="E3722">
        <v>55</v>
      </c>
      <c r="F3722">
        <v>17933</v>
      </c>
      <c r="G3722">
        <v>0</v>
      </c>
      <c r="H3722">
        <v>179330</v>
      </c>
    </row>
    <row r="3723" spans="3:8" ht="13.5">
      <c r="C3723">
        <v>19033100297</v>
      </c>
      <c r="D3723">
        <v>1</v>
      </c>
      <c r="E3723">
        <v>2</v>
      </c>
      <c r="F3723">
        <v>5361</v>
      </c>
      <c r="G3723">
        <v>2660</v>
      </c>
      <c r="H3723">
        <v>56270</v>
      </c>
    </row>
    <row r="3724" spans="3:8" ht="13.5">
      <c r="C3724">
        <v>19033100298</v>
      </c>
      <c r="D3724">
        <v>12</v>
      </c>
      <c r="E3724">
        <v>29</v>
      </c>
      <c r="F3724">
        <v>9770</v>
      </c>
      <c r="G3724">
        <v>0</v>
      </c>
      <c r="H3724">
        <v>97700</v>
      </c>
    </row>
    <row r="3725" spans="3:8" ht="13.5">
      <c r="C3725">
        <v>19033100378</v>
      </c>
      <c r="D3725">
        <v>5</v>
      </c>
      <c r="E3725">
        <v>19</v>
      </c>
      <c r="F3725">
        <v>7821</v>
      </c>
      <c r="G3725">
        <v>0</v>
      </c>
      <c r="H3725">
        <v>78210</v>
      </c>
    </row>
    <row r="3726" spans="3:8" ht="13.5">
      <c r="C3726">
        <v>19033100458</v>
      </c>
      <c r="D3726">
        <v>6</v>
      </c>
      <c r="E3726">
        <v>17</v>
      </c>
      <c r="F3726">
        <v>4847</v>
      </c>
      <c r="G3726">
        <v>0</v>
      </c>
      <c r="H3726">
        <v>48470</v>
      </c>
    </row>
    <row r="3727" spans="3:8" ht="13.5">
      <c r="C3727">
        <v>19033105248</v>
      </c>
      <c r="D3727">
        <v>1</v>
      </c>
      <c r="E3727">
        <v>4</v>
      </c>
      <c r="F3727">
        <v>1032</v>
      </c>
      <c r="G3727">
        <v>0</v>
      </c>
      <c r="H3727">
        <v>10320</v>
      </c>
    </row>
    <row r="3728" spans="3:8" ht="13.5">
      <c r="C3728">
        <v>19033106808</v>
      </c>
      <c r="D3728">
        <v>1</v>
      </c>
      <c r="E3728">
        <v>1</v>
      </c>
      <c r="F3728">
        <v>479</v>
      </c>
      <c r="G3728">
        <v>0</v>
      </c>
      <c r="H3728">
        <v>4790</v>
      </c>
    </row>
    <row r="3729" spans="3:8" ht="13.5">
      <c r="C3729">
        <v>19033108628</v>
      </c>
      <c r="D3729">
        <v>4</v>
      </c>
      <c r="E3729">
        <v>16</v>
      </c>
      <c r="F3729">
        <v>4861</v>
      </c>
      <c r="G3729">
        <v>0</v>
      </c>
      <c r="H3729">
        <v>48610</v>
      </c>
    </row>
    <row r="3730" spans="3:8" ht="13.5">
      <c r="C3730">
        <v>19033108888</v>
      </c>
      <c r="D3730">
        <v>3</v>
      </c>
      <c r="E3730">
        <v>11</v>
      </c>
      <c r="F3730">
        <v>7106</v>
      </c>
      <c r="G3730">
        <v>0</v>
      </c>
      <c r="H3730">
        <v>71060</v>
      </c>
    </row>
    <row r="3731" spans="3:8" ht="13.5">
      <c r="C3731">
        <v>19033108968</v>
      </c>
      <c r="D3731">
        <v>4</v>
      </c>
      <c r="E3731">
        <v>5</v>
      </c>
      <c r="F3731">
        <v>2136</v>
      </c>
      <c r="G3731">
        <v>0</v>
      </c>
      <c r="H3731">
        <v>21360</v>
      </c>
    </row>
    <row r="3732" spans="3:8" ht="13.5">
      <c r="C3732">
        <v>19033109048</v>
      </c>
      <c r="D3732">
        <v>4</v>
      </c>
      <c r="E3732">
        <v>25</v>
      </c>
      <c r="F3732">
        <v>7017</v>
      </c>
      <c r="G3732">
        <v>0</v>
      </c>
      <c r="H3732">
        <v>70170</v>
      </c>
    </row>
    <row r="3733" spans="3:8" ht="13.5">
      <c r="C3733">
        <v>19033109128</v>
      </c>
      <c r="D3733">
        <v>3</v>
      </c>
      <c r="E3733">
        <v>6</v>
      </c>
      <c r="F3733">
        <v>1519</v>
      </c>
      <c r="G3733">
        <v>0</v>
      </c>
      <c r="H3733">
        <v>15190</v>
      </c>
    </row>
    <row r="3734" spans="3:8" ht="13.5">
      <c r="C3734">
        <v>19033109208</v>
      </c>
      <c r="D3734">
        <v>6</v>
      </c>
      <c r="E3734">
        <v>38</v>
      </c>
      <c r="F3734">
        <v>10577</v>
      </c>
      <c r="G3734">
        <v>0</v>
      </c>
      <c r="H3734">
        <v>105770</v>
      </c>
    </row>
    <row r="3735" spans="3:8" ht="13.5">
      <c r="C3735">
        <v>19033199997</v>
      </c>
      <c r="D3735">
        <v>2</v>
      </c>
      <c r="E3735">
        <v>11</v>
      </c>
      <c r="F3735">
        <v>38963</v>
      </c>
      <c r="G3735">
        <v>18470</v>
      </c>
      <c r="H3735">
        <v>408100</v>
      </c>
    </row>
    <row r="3736" spans="3:8" ht="13.5">
      <c r="C3736">
        <v>19033199998</v>
      </c>
      <c r="D3736">
        <v>63</v>
      </c>
      <c r="E3736">
        <v>226</v>
      </c>
      <c r="F3736">
        <v>75098</v>
      </c>
      <c r="G3736">
        <v>0</v>
      </c>
      <c r="H3736">
        <v>750980</v>
      </c>
    </row>
    <row r="3737" spans="3:8" ht="13.5">
      <c r="C3737">
        <v>19043100117</v>
      </c>
      <c r="D3737">
        <v>4</v>
      </c>
      <c r="E3737">
        <v>18</v>
      </c>
      <c r="F3737">
        <v>69506</v>
      </c>
      <c r="G3737">
        <v>20730</v>
      </c>
      <c r="H3737">
        <v>715790</v>
      </c>
    </row>
    <row r="3738" spans="3:8" ht="13.5">
      <c r="C3738">
        <v>19043100118</v>
      </c>
      <c r="D3738">
        <v>29</v>
      </c>
      <c r="E3738">
        <v>35</v>
      </c>
      <c r="F3738">
        <v>14322</v>
      </c>
      <c r="G3738">
        <v>0</v>
      </c>
      <c r="H3738">
        <v>143220</v>
      </c>
    </row>
    <row r="3739" spans="3:8" ht="13.5">
      <c r="C3739">
        <v>19043100297</v>
      </c>
      <c r="D3739">
        <v>3</v>
      </c>
      <c r="E3739">
        <v>12</v>
      </c>
      <c r="F3739">
        <v>103427</v>
      </c>
      <c r="G3739">
        <v>10880</v>
      </c>
      <c r="H3739">
        <v>1045150</v>
      </c>
    </row>
    <row r="3740" spans="3:8" ht="13.5">
      <c r="C3740">
        <v>19043100298</v>
      </c>
      <c r="D3740">
        <v>26</v>
      </c>
      <c r="E3740">
        <v>29</v>
      </c>
      <c r="F3740">
        <v>12610</v>
      </c>
      <c r="G3740">
        <v>0</v>
      </c>
      <c r="H3740">
        <v>126100</v>
      </c>
    </row>
    <row r="3741" spans="3:8" ht="13.5">
      <c r="C3741">
        <v>19043100377</v>
      </c>
      <c r="D3741">
        <v>1</v>
      </c>
      <c r="E3741">
        <v>14</v>
      </c>
      <c r="F3741">
        <v>58249</v>
      </c>
      <c r="G3741">
        <v>17280</v>
      </c>
      <c r="H3741">
        <v>599770</v>
      </c>
    </row>
    <row r="3742" spans="3:8" ht="13.5">
      <c r="C3742">
        <v>19043100378</v>
      </c>
      <c r="D3742">
        <v>19</v>
      </c>
      <c r="E3742">
        <v>22</v>
      </c>
      <c r="F3742">
        <v>10279</v>
      </c>
      <c r="G3742">
        <v>0</v>
      </c>
      <c r="H3742">
        <v>102790</v>
      </c>
    </row>
    <row r="3743" spans="3:8" ht="13.5">
      <c r="C3743">
        <v>19043100458</v>
      </c>
      <c r="D3743">
        <v>11</v>
      </c>
      <c r="E3743">
        <v>11</v>
      </c>
      <c r="F3743">
        <v>4711</v>
      </c>
      <c r="G3743">
        <v>0</v>
      </c>
      <c r="H3743">
        <v>47110</v>
      </c>
    </row>
    <row r="3744" spans="3:8" ht="13.5">
      <c r="C3744">
        <v>19043105247</v>
      </c>
      <c r="D3744">
        <v>1</v>
      </c>
      <c r="E3744">
        <v>1</v>
      </c>
      <c r="F3744">
        <v>5872</v>
      </c>
      <c r="G3744">
        <v>640</v>
      </c>
      <c r="H3744">
        <v>59360</v>
      </c>
    </row>
    <row r="3745" spans="3:8" ht="13.5">
      <c r="C3745">
        <v>19043105248</v>
      </c>
      <c r="D3745">
        <v>1</v>
      </c>
      <c r="E3745">
        <v>2</v>
      </c>
      <c r="F3745">
        <v>1294</v>
      </c>
      <c r="G3745">
        <v>0</v>
      </c>
      <c r="H3745">
        <v>12940</v>
      </c>
    </row>
    <row r="3746" spans="3:8" ht="13.5">
      <c r="C3746">
        <v>19043106808</v>
      </c>
      <c r="D3746">
        <v>4</v>
      </c>
      <c r="E3746">
        <v>5</v>
      </c>
      <c r="F3746">
        <v>3855</v>
      </c>
      <c r="G3746">
        <v>0</v>
      </c>
      <c r="H3746">
        <v>38550</v>
      </c>
    </row>
    <row r="3747" spans="3:8" ht="13.5">
      <c r="C3747">
        <v>19043107718</v>
      </c>
      <c r="D3747">
        <v>1</v>
      </c>
      <c r="E3747">
        <v>1</v>
      </c>
      <c r="F3747">
        <v>427</v>
      </c>
      <c r="G3747">
        <v>0</v>
      </c>
      <c r="H3747">
        <v>4270</v>
      </c>
    </row>
    <row r="3748" spans="3:8" ht="13.5">
      <c r="C3748">
        <v>19043108398</v>
      </c>
      <c r="D3748">
        <v>1</v>
      </c>
      <c r="E3748">
        <v>1</v>
      </c>
      <c r="F3748">
        <v>359</v>
      </c>
      <c r="G3748">
        <v>0</v>
      </c>
      <c r="H3748">
        <v>3590</v>
      </c>
    </row>
    <row r="3749" spans="3:8" ht="13.5">
      <c r="C3749">
        <v>19043108628</v>
      </c>
      <c r="D3749">
        <v>3</v>
      </c>
      <c r="E3749">
        <v>3</v>
      </c>
      <c r="F3749">
        <v>959</v>
      </c>
      <c r="G3749">
        <v>0</v>
      </c>
      <c r="H3749">
        <v>9590</v>
      </c>
    </row>
    <row r="3750" spans="3:8" ht="13.5">
      <c r="C3750">
        <v>19043108708</v>
      </c>
      <c r="D3750">
        <v>7</v>
      </c>
      <c r="E3750">
        <v>7</v>
      </c>
      <c r="F3750">
        <v>3642</v>
      </c>
      <c r="G3750">
        <v>0</v>
      </c>
      <c r="H3750">
        <v>36420</v>
      </c>
    </row>
    <row r="3751" spans="3:8" ht="13.5">
      <c r="C3751">
        <v>19043108888</v>
      </c>
      <c r="D3751">
        <v>3</v>
      </c>
      <c r="E3751">
        <v>3</v>
      </c>
      <c r="F3751">
        <v>1138</v>
      </c>
      <c r="G3751">
        <v>0</v>
      </c>
      <c r="H3751">
        <v>11380</v>
      </c>
    </row>
    <row r="3752" spans="3:8" ht="13.5">
      <c r="C3752">
        <v>19043108968</v>
      </c>
      <c r="D3752">
        <v>3</v>
      </c>
      <c r="E3752">
        <v>3</v>
      </c>
      <c r="F3752">
        <v>1618</v>
      </c>
      <c r="G3752">
        <v>0</v>
      </c>
      <c r="H3752">
        <v>16180</v>
      </c>
    </row>
    <row r="3753" spans="3:8" ht="13.5">
      <c r="C3753">
        <v>19043109048</v>
      </c>
      <c r="D3753">
        <v>7</v>
      </c>
      <c r="E3753">
        <v>7</v>
      </c>
      <c r="F3753">
        <v>3688</v>
      </c>
      <c r="G3753">
        <v>0</v>
      </c>
      <c r="H3753">
        <v>36880</v>
      </c>
    </row>
    <row r="3754" spans="3:8" ht="13.5">
      <c r="C3754">
        <v>19043109128</v>
      </c>
      <c r="D3754">
        <v>1</v>
      </c>
      <c r="E3754">
        <v>1</v>
      </c>
      <c r="F3754">
        <v>490</v>
      </c>
      <c r="G3754">
        <v>0</v>
      </c>
      <c r="H3754">
        <v>4900</v>
      </c>
    </row>
    <row r="3755" spans="3:8" ht="13.5">
      <c r="C3755">
        <v>19043109208</v>
      </c>
      <c r="D3755">
        <v>9</v>
      </c>
      <c r="E3755">
        <v>13</v>
      </c>
      <c r="F3755">
        <v>4830</v>
      </c>
      <c r="G3755">
        <v>0</v>
      </c>
      <c r="H3755">
        <v>48300</v>
      </c>
    </row>
    <row r="3756" spans="3:8" ht="13.5">
      <c r="C3756">
        <v>19043199997</v>
      </c>
      <c r="D3756">
        <v>9</v>
      </c>
      <c r="E3756">
        <v>45</v>
      </c>
      <c r="F3756">
        <v>237054</v>
      </c>
      <c r="G3756">
        <v>49530</v>
      </c>
      <c r="H3756">
        <v>2420070</v>
      </c>
    </row>
    <row r="3757" spans="3:8" ht="13.5">
      <c r="C3757">
        <v>19043199998</v>
      </c>
      <c r="D3757">
        <v>125</v>
      </c>
      <c r="E3757">
        <v>143</v>
      </c>
      <c r="F3757">
        <v>64222</v>
      </c>
      <c r="G3757">
        <v>0</v>
      </c>
      <c r="H3757">
        <v>642220</v>
      </c>
    </row>
    <row r="3758" spans="3:8" ht="13.5">
      <c r="C3758">
        <v>19053100117</v>
      </c>
      <c r="D3758">
        <v>18</v>
      </c>
      <c r="E3758">
        <v>301</v>
      </c>
      <c r="F3758">
        <v>1469624</v>
      </c>
      <c r="G3758">
        <v>549778</v>
      </c>
      <c r="H3758">
        <v>15246018</v>
      </c>
    </row>
    <row r="3759" spans="3:8" ht="13.5">
      <c r="C3759">
        <v>19053100118</v>
      </c>
      <c r="D3759">
        <v>706</v>
      </c>
      <c r="E3759">
        <v>1421</v>
      </c>
      <c r="F3759">
        <v>1269838</v>
      </c>
      <c r="G3759">
        <v>0</v>
      </c>
      <c r="H3759">
        <v>12698380</v>
      </c>
    </row>
    <row r="3760" spans="3:8" ht="13.5">
      <c r="C3760">
        <v>19053100297</v>
      </c>
      <c r="D3760">
        <v>18</v>
      </c>
      <c r="E3760">
        <v>282</v>
      </c>
      <c r="F3760">
        <v>1098794</v>
      </c>
      <c r="G3760">
        <v>491938</v>
      </c>
      <c r="H3760">
        <v>11479878</v>
      </c>
    </row>
    <row r="3761" spans="3:8" ht="13.5">
      <c r="C3761">
        <v>19053100298</v>
      </c>
      <c r="D3761">
        <v>748</v>
      </c>
      <c r="E3761">
        <v>1683</v>
      </c>
      <c r="F3761">
        <v>1714137</v>
      </c>
      <c r="G3761">
        <v>0</v>
      </c>
      <c r="H3761">
        <v>17141370</v>
      </c>
    </row>
    <row r="3762" spans="3:8" ht="13.5">
      <c r="C3762">
        <v>19053100377</v>
      </c>
      <c r="D3762">
        <v>3</v>
      </c>
      <c r="E3762">
        <v>75</v>
      </c>
      <c r="F3762">
        <v>200798</v>
      </c>
      <c r="G3762">
        <v>148062</v>
      </c>
      <c r="H3762">
        <v>2156042</v>
      </c>
    </row>
    <row r="3763" spans="3:8" ht="13.5">
      <c r="C3763">
        <v>19053100378</v>
      </c>
      <c r="D3763">
        <v>249</v>
      </c>
      <c r="E3763">
        <v>471</v>
      </c>
      <c r="F3763">
        <v>480530</v>
      </c>
      <c r="G3763">
        <v>0</v>
      </c>
      <c r="H3763">
        <v>4805300</v>
      </c>
    </row>
    <row r="3764" spans="3:8" ht="13.5">
      <c r="C3764">
        <v>19053100457</v>
      </c>
      <c r="D3764">
        <v>2</v>
      </c>
      <c r="E3764">
        <v>20</v>
      </c>
      <c r="F3764">
        <v>22602</v>
      </c>
      <c r="G3764">
        <v>35690</v>
      </c>
      <c r="H3764">
        <v>261710</v>
      </c>
    </row>
    <row r="3765" spans="3:8" ht="13.5">
      <c r="C3765">
        <v>19053100458</v>
      </c>
      <c r="D3765">
        <v>142</v>
      </c>
      <c r="E3765">
        <v>311</v>
      </c>
      <c r="F3765">
        <v>362978</v>
      </c>
      <c r="G3765">
        <v>0</v>
      </c>
      <c r="H3765">
        <v>3629780</v>
      </c>
    </row>
    <row r="3766" spans="3:8" ht="13.5">
      <c r="C3766">
        <v>19053105248</v>
      </c>
      <c r="D3766">
        <v>61</v>
      </c>
      <c r="E3766">
        <v>106</v>
      </c>
      <c r="F3766">
        <v>59826</v>
      </c>
      <c r="G3766">
        <v>0</v>
      </c>
      <c r="H3766">
        <v>598260</v>
      </c>
    </row>
    <row r="3767" spans="3:8" ht="13.5">
      <c r="C3767">
        <v>19053105817</v>
      </c>
      <c r="D3767">
        <v>1</v>
      </c>
      <c r="E3767">
        <v>31</v>
      </c>
      <c r="F3767">
        <v>70428</v>
      </c>
      <c r="G3767">
        <v>51270</v>
      </c>
      <c r="H3767">
        <v>755550</v>
      </c>
    </row>
    <row r="3768" spans="3:8" ht="13.5">
      <c r="C3768">
        <v>19053105818</v>
      </c>
      <c r="D3768">
        <v>18</v>
      </c>
      <c r="E3768">
        <v>34</v>
      </c>
      <c r="F3768">
        <v>16812</v>
      </c>
      <c r="G3768">
        <v>0</v>
      </c>
      <c r="H3768">
        <v>168120</v>
      </c>
    </row>
    <row r="3769" spans="3:8" ht="13.5">
      <c r="C3769">
        <v>19053106157</v>
      </c>
      <c r="D3769">
        <v>2</v>
      </c>
      <c r="E3769">
        <v>33</v>
      </c>
      <c r="F3769">
        <v>53920</v>
      </c>
      <c r="G3769">
        <v>60260</v>
      </c>
      <c r="H3769">
        <v>599460</v>
      </c>
    </row>
    <row r="3770" spans="3:8" ht="13.5">
      <c r="C3770">
        <v>19053106158</v>
      </c>
      <c r="D3770">
        <v>38</v>
      </c>
      <c r="E3770">
        <v>81</v>
      </c>
      <c r="F3770">
        <v>89852</v>
      </c>
      <c r="G3770">
        <v>0</v>
      </c>
      <c r="H3770">
        <v>898520</v>
      </c>
    </row>
    <row r="3771" spans="3:8" ht="13.5">
      <c r="C3771">
        <v>19053106808</v>
      </c>
      <c r="D3771">
        <v>27</v>
      </c>
      <c r="E3771">
        <v>61</v>
      </c>
      <c r="F3771">
        <v>31046</v>
      </c>
      <c r="G3771">
        <v>0</v>
      </c>
      <c r="H3771">
        <v>310460</v>
      </c>
    </row>
    <row r="3772" spans="3:8" ht="13.5">
      <c r="C3772">
        <v>19053107718</v>
      </c>
      <c r="D3772">
        <v>13</v>
      </c>
      <c r="E3772">
        <v>24</v>
      </c>
      <c r="F3772">
        <v>10848</v>
      </c>
      <c r="G3772">
        <v>0</v>
      </c>
      <c r="H3772">
        <v>108480</v>
      </c>
    </row>
    <row r="3773" spans="3:8" ht="13.5">
      <c r="C3773">
        <v>19053108218</v>
      </c>
      <c r="D3773">
        <v>15</v>
      </c>
      <c r="E3773">
        <v>19</v>
      </c>
      <c r="F3773">
        <v>18913</v>
      </c>
      <c r="G3773">
        <v>0</v>
      </c>
      <c r="H3773">
        <v>189130</v>
      </c>
    </row>
    <row r="3774" spans="3:8" ht="13.5">
      <c r="C3774">
        <v>19053108398</v>
      </c>
      <c r="D3774">
        <v>11</v>
      </c>
      <c r="E3774">
        <v>14</v>
      </c>
      <c r="F3774">
        <v>5864</v>
      </c>
      <c r="G3774">
        <v>0</v>
      </c>
      <c r="H3774">
        <v>58640</v>
      </c>
    </row>
    <row r="3775" spans="3:8" ht="13.5">
      <c r="C3775">
        <v>19053108478</v>
      </c>
      <c r="D3775">
        <v>9</v>
      </c>
      <c r="E3775">
        <v>11</v>
      </c>
      <c r="F3775">
        <v>6971</v>
      </c>
      <c r="G3775">
        <v>0</v>
      </c>
      <c r="H3775">
        <v>69710</v>
      </c>
    </row>
    <row r="3776" spans="3:8" ht="13.5">
      <c r="C3776">
        <v>19053108628</v>
      </c>
      <c r="D3776">
        <v>118</v>
      </c>
      <c r="E3776">
        <v>207</v>
      </c>
      <c r="F3776">
        <v>114553</v>
      </c>
      <c r="G3776">
        <v>0</v>
      </c>
      <c r="H3776">
        <v>1145530</v>
      </c>
    </row>
    <row r="3777" spans="3:8" ht="13.5">
      <c r="C3777">
        <v>19053108707</v>
      </c>
      <c r="D3777">
        <v>2</v>
      </c>
      <c r="E3777">
        <v>48</v>
      </c>
      <c r="F3777">
        <v>171787</v>
      </c>
      <c r="G3777">
        <v>88700</v>
      </c>
      <c r="H3777">
        <v>1806570</v>
      </c>
    </row>
    <row r="3778" spans="3:8" ht="13.5">
      <c r="C3778">
        <v>19053108708</v>
      </c>
      <c r="D3778">
        <v>73</v>
      </c>
      <c r="E3778">
        <v>163</v>
      </c>
      <c r="F3778">
        <v>82835</v>
      </c>
      <c r="G3778">
        <v>0</v>
      </c>
      <c r="H3778">
        <v>828350</v>
      </c>
    </row>
    <row r="3779" spans="3:8" ht="13.5">
      <c r="C3779">
        <v>19053108887</v>
      </c>
      <c r="D3779">
        <v>1</v>
      </c>
      <c r="E3779">
        <v>31</v>
      </c>
      <c r="F3779">
        <v>69961</v>
      </c>
      <c r="G3779">
        <v>61070</v>
      </c>
      <c r="H3779">
        <v>760680</v>
      </c>
    </row>
    <row r="3780" spans="3:8" ht="13.5">
      <c r="C3780">
        <v>19053108888</v>
      </c>
      <c r="D3780">
        <v>55</v>
      </c>
      <c r="E3780">
        <v>109</v>
      </c>
      <c r="F3780">
        <v>51714</v>
      </c>
      <c r="G3780">
        <v>0</v>
      </c>
      <c r="H3780">
        <v>517140</v>
      </c>
    </row>
    <row r="3781" spans="3:8" ht="13.5">
      <c r="C3781">
        <v>19053108968</v>
      </c>
      <c r="D3781">
        <v>60</v>
      </c>
      <c r="E3781">
        <v>132</v>
      </c>
      <c r="F3781">
        <v>239274</v>
      </c>
      <c r="G3781">
        <v>0</v>
      </c>
      <c r="H3781">
        <v>2392740</v>
      </c>
    </row>
    <row r="3782" spans="3:8" ht="13.5">
      <c r="C3782">
        <v>19053109047</v>
      </c>
      <c r="D3782">
        <v>4</v>
      </c>
      <c r="E3782">
        <v>54</v>
      </c>
      <c r="F3782">
        <v>99474</v>
      </c>
      <c r="G3782">
        <v>82340</v>
      </c>
      <c r="H3782">
        <v>1077080</v>
      </c>
    </row>
    <row r="3783" spans="3:8" ht="13.5">
      <c r="C3783">
        <v>19053109048</v>
      </c>
      <c r="D3783">
        <v>143</v>
      </c>
      <c r="E3783">
        <v>264</v>
      </c>
      <c r="F3783">
        <v>169356</v>
      </c>
      <c r="G3783">
        <v>0</v>
      </c>
      <c r="H3783">
        <v>1693560</v>
      </c>
    </row>
    <row r="3784" spans="3:8" ht="13.5">
      <c r="C3784">
        <v>19053109127</v>
      </c>
      <c r="D3784">
        <v>2</v>
      </c>
      <c r="E3784">
        <v>33</v>
      </c>
      <c r="F3784">
        <v>79595</v>
      </c>
      <c r="G3784">
        <v>61710</v>
      </c>
      <c r="H3784">
        <v>857660</v>
      </c>
    </row>
    <row r="3785" spans="3:8" ht="13.5">
      <c r="C3785">
        <v>19053109128</v>
      </c>
      <c r="D3785">
        <v>69</v>
      </c>
      <c r="E3785">
        <v>136</v>
      </c>
      <c r="F3785">
        <v>62205</v>
      </c>
      <c r="G3785">
        <v>0</v>
      </c>
      <c r="H3785">
        <v>622050</v>
      </c>
    </row>
    <row r="3786" spans="3:8" ht="13.5">
      <c r="C3786">
        <v>19053109208</v>
      </c>
      <c r="D3786">
        <v>97</v>
      </c>
      <c r="E3786">
        <v>190</v>
      </c>
      <c r="F3786">
        <v>86268</v>
      </c>
      <c r="G3786">
        <v>0</v>
      </c>
      <c r="H3786">
        <v>862680</v>
      </c>
    </row>
    <row r="3787" spans="3:8" ht="13.5">
      <c r="C3787">
        <v>19053199997</v>
      </c>
      <c r="D3787">
        <v>53</v>
      </c>
      <c r="E3787">
        <v>908</v>
      </c>
      <c r="F3787">
        <v>3336983</v>
      </c>
      <c r="G3787">
        <v>1630818</v>
      </c>
      <c r="H3787">
        <v>35000648</v>
      </c>
    </row>
    <row r="3788" spans="3:8" ht="13.5">
      <c r="C3788">
        <v>19053199998</v>
      </c>
      <c r="D3788">
        <v>2652</v>
      </c>
      <c r="E3788">
        <v>5437</v>
      </c>
      <c r="F3788">
        <v>4873820</v>
      </c>
      <c r="G3788">
        <v>0</v>
      </c>
      <c r="H3788">
        <v>48738200</v>
      </c>
    </row>
    <row r="3789" spans="3:8" ht="13.5">
      <c r="C3789">
        <v>19993100117</v>
      </c>
      <c r="D3789">
        <v>52</v>
      </c>
      <c r="E3789">
        <v>829</v>
      </c>
      <c r="F3789">
        <v>3699908</v>
      </c>
      <c r="G3789">
        <v>1525832</v>
      </c>
      <c r="H3789">
        <v>38524912</v>
      </c>
    </row>
    <row r="3790" spans="3:8" ht="13.5">
      <c r="C3790">
        <v>19993100118</v>
      </c>
      <c r="D3790">
        <v>943</v>
      </c>
      <c r="E3790">
        <v>1887</v>
      </c>
      <c r="F3790">
        <v>1521893</v>
      </c>
      <c r="G3790">
        <v>0</v>
      </c>
      <c r="H3790">
        <v>15218930</v>
      </c>
    </row>
    <row r="3791" spans="3:8" ht="13.5">
      <c r="C3791">
        <v>19993100297</v>
      </c>
      <c r="D3791">
        <v>55</v>
      </c>
      <c r="E3791">
        <v>887</v>
      </c>
      <c r="F3791">
        <v>3393940</v>
      </c>
      <c r="G3791">
        <v>1619076</v>
      </c>
      <c r="H3791">
        <v>35558476</v>
      </c>
    </row>
    <row r="3792" spans="3:8" ht="13.5">
      <c r="C3792">
        <v>19993100298</v>
      </c>
      <c r="D3792">
        <v>925</v>
      </c>
      <c r="E3792">
        <v>2054</v>
      </c>
      <c r="F3792">
        <v>2096905</v>
      </c>
      <c r="G3792">
        <v>0</v>
      </c>
      <c r="H3792">
        <v>20969050</v>
      </c>
    </row>
    <row r="3793" spans="3:8" ht="13.5">
      <c r="C3793">
        <v>19993100377</v>
      </c>
      <c r="D3793">
        <v>23</v>
      </c>
      <c r="E3793">
        <v>380</v>
      </c>
      <c r="F3793">
        <v>1621664</v>
      </c>
      <c r="G3793">
        <v>712652</v>
      </c>
      <c r="H3793">
        <v>16929292</v>
      </c>
    </row>
    <row r="3794" spans="3:8" ht="13.5">
      <c r="C3794">
        <v>19993100378</v>
      </c>
      <c r="D3794">
        <v>330</v>
      </c>
      <c r="E3794">
        <v>617</v>
      </c>
      <c r="F3794">
        <v>580840</v>
      </c>
      <c r="G3794">
        <v>0</v>
      </c>
      <c r="H3794">
        <v>5808400</v>
      </c>
    </row>
    <row r="3795" spans="3:8" ht="13.5">
      <c r="C3795">
        <v>19993100457</v>
      </c>
      <c r="D3795">
        <v>9</v>
      </c>
      <c r="E3795">
        <v>180</v>
      </c>
      <c r="F3795">
        <v>620074</v>
      </c>
      <c r="G3795">
        <v>275418</v>
      </c>
      <c r="H3795">
        <v>6476158</v>
      </c>
    </row>
    <row r="3796" spans="3:8" ht="13.5">
      <c r="C3796">
        <v>19993100458</v>
      </c>
      <c r="D3796">
        <v>201</v>
      </c>
      <c r="E3796">
        <v>457</v>
      </c>
      <c r="F3796">
        <v>437234</v>
      </c>
      <c r="G3796">
        <v>0</v>
      </c>
      <c r="H3796">
        <v>4372340</v>
      </c>
    </row>
    <row r="3797" spans="3:8" ht="13.5">
      <c r="C3797">
        <v>19993105247</v>
      </c>
      <c r="D3797">
        <v>4</v>
      </c>
      <c r="E3797">
        <v>39</v>
      </c>
      <c r="F3797">
        <v>338619</v>
      </c>
      <c r="G3797">
        <v>67100</v>
      </c>
      <c r="H3797">
        <v>3453290</v>
      </c>
    </row>
    <row r="3798" spans="3:8" ht="13.5">
      <c r="C3798">
        <v>19993105248</v>
      </c>
      <c r="D3798">
        <v>80</v>
      </c>
      <c r="E3798">
        <v>160</v>
      </c>
      <c r="F3798">
        <v>97125</v>
      </c>
      <c r="G3798">
        <v>0</v>
      </c>
      <c r="H3798">
        <v>971250</v>
      </c>
    </row>
    <row r="3799" spans="3:8" ht="13.5">
      <c r="C3799">
        <v>19993105817</v>
      </c>
      <c r="D3799">
        <v>1</v>
      </c>
      <c r="E3799">
        <v>31</v>
      </c>
      <c r="F3799">
        <v>70428</v>
      </c>
      <c r="G3799">
        <v>51270</v>
      </c>
      <c r="H3799">
        <v>755550</v>
      </c>
    </row>
    <row r="3800" spans="3:8" ht="13.5">
      <c r="C3800">
        <v>19993105818</v>
      </c>
      <c r="D3800">
        <v>23</v>
      </c>
      <c r="E3800">
        <v>43</v>
      </c>
      <c r="F3800">
        <v>20299</v>
      </c>
      <c r="G3800">
        <v>0</v>
      </c>
      <c r="H3800">
        <v>202990</v>
      </c>
    </row>
    <row r="3801" spans="3:8" ht="13.5">
      <c r="C3801">
        <v>19993106157</v>
      </c>
      <c r="D3801">
        <v>2</v>
      </c>
      <c r="E3801">
        <v>33</v>
      </c>
      <c r="F3801">
        <v>53920</v>
      </c>
      <c r="G3801">
        <v>60260</v>
      </c>
      <c r="H3801">
        <v>599460</v>
      </c>
    </row>
    <row r="3802" spans="3:8" ht="13.5">
      <c r="C3802">
        <v>19993106158</v>
      </c>
      <c r="D3802">
        <v>45</v>
      </c>
      <c r="E3802">
        <v>93</v>
      </c>
      <c r="F3802">
        <v>103881</v>
      </c>
      <c r="G3802">
        <v>0</v>
      </c>
      <c r="H3802">
        <v>1038810</v>
      </c>
    </row>
    <row r="3803" spans="3:8" ht="13.5">
      <c r="C3803">
        <v>19993106807</v>
      </c>
      <c r="D3803">
        <v>2</v>
      </c>
      <c r="E3803">
        <v>52</v>
      </c>
      <c r="F3803">
        <v>137163</v>
      </c>
      <c r="G3803">
        <v>104962</v>
      </c>
      <c r="H3803">
        <v>1476592</v>
      </c>
    </row>
    <row r="3804" spans="3:8" ht="13.5">
      <c r="C3804">
        <v>19993106808</v>
      </c>
      <c r="D3804">
        <v>38</v>
      </c>
      <c r="E3804">
        <v>78</v>
      </c>
      <c r="F3804">
        <v>46028</v>
      </c>
      <c r="G3804">
        <v>0</v>
      </c>
      <c r="H3804">
        <v>460280</v>
      </c>
    </row>
    <row r="3805" spans="3:8" ht="13.5">
      <c r="C3805">
        <v>19993107718</v>
      </c>
      <c r="D3805">
        <v>18</v>
      </c>
      <c r="E3805">
        <v>31</v>
      </c>
      <c r="F3805">
        <v>13577</v>
      </c>
      <c r="G3805">
        <v>0</v>
      </c>
      <c r="H3805">
        <v>135770</v>
      </c>
    </row>
    <row r="3806" spans="3:8" ht="13.5">
      <c r="C3806">
        <v>19993108217</v>
      </c>
      <c r="D3806">
        <v>3</v>
      </c>
      <c r="E3806">
        <v>24</v>
      </c>
      <c r="F3806">
        <v>89004</v>
      </c>
      <c r="G3806">
        <v>41876</v>
      </c>
      <c r="H3806">
        <v>931916</v>
      </c>
    </row>
    <row r="3807" spans="3:8" ht="13.5">
      <c r="C3807">
        <v>19993108218</v>
      </c>
      <c r="D3807">
        <v>17</v>
      </c>
      <c r="E3807">
        <v>26</v>
      </c>
      <c r="F3807">
        <v>22701</v>
      </c>
      <c r="G3807">
        <v>0</v>
      </c>
      <c r="H3807">
        <v>227010</v>
      </c>
    </row>
    <row r="3808" spans="3:8" ht="13.5">
      <c r="C3808">
        <v>19993108397</v>
      </c>
      <c r="D3808">
        <v>1</v>
      </c>
      <c r="E3808">
        <v>9</v>
      </c>
      <c r="F3808">
        <v>61802</v>
      </c>
      <c r="G3808">
        <v>13840</v>
      </c>
      <c r="H3808">
        <v>631860</v>
      </c>
    </row>
    <row r="3809" spans="3:8" ht="13.5">
      <c r="C3809">
        <v>19993108398</v>
      </c>
      <c r="D3809">
        <v>16</v>
      </c>
      <c r="E3809">
        <v>24</v>
      </c>
      <c r="F3809">
        <v>14189</v>
      </c>
      <c r="G3809">
        <v>0</v>
      </c>
      <c r="H3809">
        <v>141890</v>
      </c>
    </row>
    <row r="3810" spans="3:8" ht="13.5">
      <c r="C3810">
        <v>19993108477</v>
      </c>
      <c r="D3810">
        <v>1</v>
      </c>
      <c r="E3810">
        <v>11</v>
      </c>
      <c r="F3810">
        <v>61544</v>
      </c>
      <c r="G3810">
        <v>18470</v>
      </c>
      <c r="H3810">
        <v>633910</v>
      </c>
    </row>
    <row r="3811" spans="3:8" ht="13.5">
      <c r="C3811">
        <v>19993108478</v>
      </c>
      <c r="D3811">
        <v>15</v>
      </c>
      <c r="E3811">
        <v>21</v>
      </c>
      <c r="F3811">
        <v>17804</v>
      </c>
      <c r="G3811">
        <v>0</v>
      </c>
      <c r="H3811">
        <v>178040</v>
      </c>
    </row>
    <row r="3812" spans="3:8" ht="13.5">
      <c r="C3812">
        <v>19993108627</v>
      </c>
      <c r="D3812">
        <v>3</v>
      </c>
      <c r="E3812">
        <v>55</v>
      </c>
      <c r="F3812">
        <v>138827</v>
      </c>
      <c r="G3812">
        <v>108418</v>
      </c>
      <c r="H3812">
        <v>1496688</v>
      </c>
    </row>
    <row r="3813" spans="3:8" ht="13.5">
      <c r="C3813">
        <v>19993108628</v>
      </c>
      <c r="D3813">
        <v>151</v>
      </c>
      <c r="E3813">
        <v>323</v>
      </c>
      <c r="F3813">
        <v>170527</v>
      </c>
      <c r="G3813">
        <v>0</v>
      </c>
      <c r="H3813">
        <v>1705270</v>
      </c>
    </row>
    <row r="3814" spans="3:8" ht="13.5">
      <c r="C3814">
        <v>19993108707</v>
      </c>
      <c r="D3814">
        <v>5</v>
      </c>
      <c r="E3814">
        <v>86</v>
      </c>
      <c r="F3814">
        <v>278108</v>
      </c>
      <c r="G3814">
        <v>162170</v>
      </c>
      <c r="H3814">
        <v>2943250</v>
      </c>
    </row>
    <row r="3815" spans="3:8" ht="13.5">
      <c r="C3815">
        <v>19993108708</v>
      </c>
      <c r="D3815">
        <v>99</v>
      </c>
      <c r="E3815">
        <v>213</v>
      </c>
      <c r="F3815">
        <v>118453</v>
      </c>
      <c r="G3815">
        <v>0</v>
      </c>
      <c r="H3815">
        <v>1184530</v>
      </c>
    </row>
    <row r="3816" spans="3:8" ht="13.5">
      <c r="C3816">
        <v>19993108887</v>
      </c>
      <c r="D3816">
        <v>6</v>
      </c>
      <c r="E3816">
        <v>128</v>
      </c>
      <c r="F3816">
        <v>414932</v>
      </c>
      <c r="G3816">
        <v>239540</v>
      </c>
      <c r="H3816">
        <v>4388860</v>
      </c>
    </row>
    <row r="3817" spans="3:8" ht="13.5">
      <c r="C3817">
        <v>19993108888</v>
      </c>
      <c r="D3817">
        <v>79</v>
      </c>
      <c r="E3817">
        <v>159</v>
      </c>
      <c r="F3817">
        <v>88915</v>
      </c>
      <c r="G3817">
        <v>0</v>
      </c>
      <c r="H3817">
        <v>889150</v>
      </c>
    </row>
    <row r="3818" spans="3:8" ht="13.5">
      <c r="C3818">
        <v>19993108968</v>
      </c>
      <c r="D3818">
        <v>81</v>
      </c>
      <c r="E3818">
        <v>170</v>
      </c>
      <c r="F3818">
        <v>257804</v>
      </c>
      <c r="G3818">
        <v>0</v>
      </c>
      <c r="H3818">
        <v>2578040</v>
      </c>
    </row>
    <row r="3819" spans="3:8" ht="13.5">
      <c r="C3819">
        <v>19993109047</v>
      </c>
      <c r="D3819">
        <v>8</v>
      </c>
      <c r="E3819">
        <v>124</v>
      </c>
      <c r="F3819">
        <v>292473</v>
      </c>
      <c r="G3819">
        <v>155280</v>
      </c>
      <c r="H3819">
        <v>3080010</v>
      </c>
    </row>
    <row r="3820" spans="3:8" ht="13.5">
      <c r="C3820">
        <v>19993109048</v>
      </c>
      <c r="D3820">
        <v>175</v>
      </c>
      <c r="E3820">
        <v>337</v>
      </c>
      <c r="F3820">
        <v>202951</v>
      </c>
      <c r="G3820">
        <v>0</v>
      </c>
      <c r="H3820">
        <v>2029510</v>
      </c>
    </row>
    <row r="3821" spans="3:8" ht="13.5">
      <c r="C3821">
        <v>19993109127</v>
      </c>
      <c r="D3821">
        <v>13</v>
      </c>
      <c r="E3821">
        <v>180</v>
      </c>
      <c r="F3821">
        <v>585725</v>
      </c>
      <c r="G3821">
        <v>341624</v>
      </c>
      <c r="H3821">
        <v>6198874</v>
      </c>
    </row>
    <row r="3822" spans="3:8" ht="13.5">
      <c r="C3822">
        <v>19993109128</v>
      </c>
      <c r="D3822">
        <v>108</v>
      </c>
      <c r="E3822">
        <v>194</v>
      </c>
      <c r="F3822">
        <v>101783</v>
      </c>
      <c r="G3822">
        <v>0</v>
      </c>
      <c r="H3822">
        <v>1017830</v>
      </c>
    </row>
    <row r="3823" spans="3:8" ht="13.5">
      <c r="C3823">
        <v>19993109207</v>
      </c>
      <c r="D3823">
        <v>6</v>
      </c>
      <c r="E3823">
        <v>85</v>
      </c>
      <c r="F3823">
        <v>308252</v>
      </c>
      <c r="G3823">
        <v>168542</v>
      </c>
      <c r="H3823">
        <v>3251062</v>
      </c>
    </row>
    <row r="3824" spans="3:8" ht="13.5">
      <c r="C3824">
        <v>19993109208</v>
      </c>
      <c r="D3824">
        <v>133</v>
      </c>
      <c r="E3824">
        <v>280</v>
      </c>
      <c r="F3824">
        <v>136614</v>
      </c>
      <c r="G3824">
        <v>0</v>
      </c>
      <c r="H3824">
        <v>1366140</v>
      </c>
    </row>
    <row r="3825" spans="3:8" ht="13.5">
      <c r="C3825">
        <v>19993190107</v>
      </c>
      <c r="D3825">
        <v>139</v>
      </c>
      <c r="E3825">
        <v>2276</v>
      </c>
      <c r="F3825">
        <v>9335586</v>
      </c>
      <c r="G3825">
        <v>4132978</v>
      </c>
      <c r="H3825">
        <v>97488838</v>
      </c>
    </row>
    <row r="3826" spans="3:8" ht="13.5">
      <c r="C3826">
        <v>19993190108</v>
      </c>
      <c r="D3826">
        <v>2399</v>
      </c>
      <c r="E3826">
        <v>5015</v>
      </c>
      <c r="F3826">
        <v>4636872</v>
      </c>
      <c r="G3826">
        <v>0</v>
      </c>
      <c r="H3826">
        <v>46368720</v>
      </c>
    </row>
    <row r="3827" spans="3:8" ht="13.5">
      <c r="C3827">
        <v>19993190117</v>
      </c>
      <c r="D3827">
        <v>4</v>
      </c>
      <c r="E3827">
        <v>39</v>
      </c>
      <c r="F3827">
        <v>338619</v>
      </c>
      <c r="G3827">
        <v>67100</v>
      </c>
      <c r="H3827">
        <v>3453290</v>
      </c>
    </row>
    <row r="3828" spans="3:8" ht="13.5">
      <c r="C3828">
        <v>19993190118</v>
      </c>
      <c r="D3828">
        <v>80</v>
      </c>
      <c r="E3828">
        <v>160</v>
      </c>
      <c r="F3828">
        <v>97125</v>
      </c>
      <c r="G3828">
        <v>0</v>
      </c>
      <c r="H3828">
        <v>971250</v>
      </c>
    </row>
    <row r="3829" spans="3:8" ht="13.5">
      <c r="C3829">
        <v>19993190127</v>
      </c>
      <c r="D3829">
        <v>16</v>
      </c>
      <c r="E3829">
        <v>244</v>
      </c>
      <c r="F3829">
        <v>710073</v>
      </c>
      <c r="G3829">
        <v>453154</v>
      </c>
      <c r="H3829">
        <v>7553884</v>
      </c>
    </row>
    <row r="3830" spans="3:8" ht="13.5">
      <c r="C3830">
        <v>19993190128</v>
      </c>
      <c r="D3830">
        <v>176</v>
      </c>
      <c r="E3830">
        <v>330</v>
      </c>
      <c r="F3830">
        <v>225963</v>
      </c>
      <c r="G3830">
        <v>0</v>
      </c>
      <c r="H3830">
        <v>2259630</v>
      </c>
    </row>
    <row r="3831" spans="3:8" ht="13.5">
      <c r="C3831">
        <v>19993190137</v>
      </c>
      <c r="D3831">
        <v>16</v>
      </c>
      <c r="E3831">
        <v>278</v>
      </c>
      <c r="F3831">
        <v>862350</v>
      </c>
      <c r="G3831">
        <v>544092</v>
      </c>
      <c r="H3831">
        <v>9167592</v>
      </c>
    </row>
    <row r="3832" spans="3:8" ht="13.5">
      <c r="C3832">
        <v>19993190138</v>
      </c>
      <c r="D3832">
        <v>421</v>
      </c>
      <c r="E3832">
        <v>894</v>
      </c>
      <c r="F3832">
        <v>471622</v>
      </c>
      <c r="G3832">
        <v>0</v>
      </c>
      <c r="H3832">
        <v>4716220</v>
      </c>
    </row>
    <row r="3833" spans="3:8" ht="13.5">
      <c r="C3833">
        <v>19993190147</v>
      </c>
      <c r="D3833">
        <v>14</v>
      </c>
      <c r="E3833">
        <v>252</v>
      </c>
      <c r="F3833">
        <v>707405</v>
      </c>
      <c r="G3833">
        <v>394820</v>
      </c>
      <c r="H3833">
        <v>7468870</v>
      </c>
    </row>
    <row r="3834" spans="3:8" ht="13.5">
      <c r="C3834">
        <v>19993190148</v>
      </c>
      <c r="D3834">
        <v>353</v>
      </c>
      <c r="E3834">
        <v>697</v>
      </c>
      <c r="F3834">
        <v>563247</v>
      </c>
      <c r="G3834">
        <v>0</v>
      </c>
      <c r="H3834">
        <v>5632470</v>
      </c>
    </row>
    <row r="3835" spans="3:8" ht="13.5">
      <c r="C3835">
        <v>19993190157</v>
      </c>
      <c r="D3835">
        <v>5</v>
      </c>
      <c r="E3835">
        <v>44</v>
      </c>
      <c r="F3835">
        <v>212350</v>
      </c>
      <c r="G3835">
        <v>74186</v>
      </c>
      <c r="H3835">
        <v>2197686</v>
      </c>
    </row>
    <row r="3836" spans="3:8" ht="13.5">
      <c r="C3836">
        <v>19993190158</v>
      </c>
      <c r="D3836">
        <v>48</v>
      </c>
      <c r="E3836">
        <v>71</v>
      </c>
      <c r="F3836">
        <v>54694</v>
      </c>
      <c r="G3836">
        <v>0</v>
      </c>
      <c r="H3836">
        <v>546940</v>
      </c>
    </row>
    <row r="3837" spans="3:8" ht="13.5">
      <c r="C3837">
        <v>19993199997</v>
      </c>
      <c r="D3837">
        <v>194</v>
      </c>
      <c r="E3837">
        <v>3133</v>
      </c>
      <c r="F3837">
        <v>12166383</v>
      </c>
      <c r="G3837">
        <v>5666330</v>
      </c>
      <c r="H3837">
        <v>127330160</v>
      </c>
    </row>
    <row r="3838" spans="3:8" ht="13.5">
      <c r="C3838">
        <v>19993199998</v>
      </c>
      <c r="D3838">
        <v>3477</v>
      </c>
      <c r="E3838">
        <v>7167</v>
      </c>
      <c r="F3838">
        <v>6049523</v>
      </c>
      <c r="G3838">
        <v>0</v>
      </c>
      <c r="H3838">
        <v>60495230</v>
      </c>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Q79"/>
  <sheetViews>
    <sheetView zoomScalePageLayoutView="0" workbookViewId="0" topLeftCell="A1">
      <selection activeCell="A2" sqref="A2"/>
    </sheetView>
  </sheetViews>
  <sheetFormatPr defaultColWidth="8.796875" defaultRowHeight="14.25"/>
  <cols>
    <col min="3" max="4" width="12.69921875" style="0" bestFit="1" customWidth="1"/>
    <col min="5" max="5" width="9.09765625" style="0" bestFit="1" customWidth="1"/>
    <col min="6" max="6" width="2.8984375" style="0" customWidth="1"/>
    <col min="7" max="7" width="36.09765625" style="0" bestFit="1" customWidth="1"/>
    <col min="10" max="10" width="11.59765625" style="0" bestFit="1" customWidth="1"/>
    <col min="15" max="16" width="9.09765625" style="0" bestFit="1" customWidth="1"/>
    <col min="17" max="17" width="11.69921875" style="0" bestFit="1" customWidth="1"/>
    <col min="22" max="23" width="9.09765625" style="0" bestFit="1" customWidth="1"/>
    <col min="24" max="24" width="13" style="0" bestFit="1" customWidth="1"/>
    <col min="25" max="26" width="9.09765625" style="0" bestFit="1" customWidth="1"/>
    <col min="29" max="29" width="10.19921875" style="0" customWidth="1"/>
    <col min="30" max="30" width="31.3984375" style="0" customWidth="1"/>
    <col min="31" max="31" width="7.5" style="0" customWidth="1"/>
    <col min="32" max="32" width="5.5" style="0" bestFit="1" customWidth="1"/>
    <col min="33" max="33" width="12.5" style="0" customWidth="1"/>
    <col min="34" max="34" width="3.09765625" style="0" customWidth="1"/>
    <col min="35" max="35" width="2.69921875" style="0" customWidth="1"/>
    <col min="36" max="36" width="10" style="0" customWidth="1"/>
    <col min="37" max="37" width="31.69921875" style="0" bestFit="1" customWidth="1"/>
    <col min="38" max="38" width="6.8984375" style="0" customWidth="1"/>
    <col min="40" max="40" width="9.09765625" style="0" bestFit="1" customWidth="1"/>
    <col min="41" max="41" width="28.19921875" style="0" customWidth="1"/>
    <col min="42" max="42" width="6.3984375" style="0" customWidth="1"/>
  </cols>
  <sheetData>
    <row r="1" spans="1:2" ht="13.5">
      <c r="A1" s="41">
        <v>1</v>
      </c>
      <c r="B1" t="str">
        <f>VLOOKUP(A1,郡市町村名,3,FALSE)</f>
        <v>鳥取県</v>
      </c>
    </row>
    <row r="3" ht="13.5">
      <c r="H3">
        <f>VLOOKUP(A1,郡市町村名,2,FALSE)</f>
        <v>319999</v>
      </c>
    </row>
    <row r="4" spans="8:10" ht="13.5">
      <c r="H4" t="str">
        <f>VLOOKUP(A1,郡市町村名,3,FALSE)</f>
        <v>鳥取県</v>
      </c>
      <c r="J4" t="s">
        <v>195</v>
      </c>
    </row>
    <row r="5" spans="8:15" ht="13.5">
      <c r="H5">
        <v>7</v>
      </c>
      <c r="J5">
        <f>VLOOKUP(H3,hihoC,2,FALSE)</f>
        <v>148236</v>
      </c>
      <c r="O5">
        <v>8</v>
      </c>
    </row>
    <row r="6" spans="8:22" ht="13.5">
      <c r="H6" t="s">
        <v>193</v>
      </c>
      <c r="O6" t="s">
        <v>194</v>
      </c>
      <c r="V6" t="s">
        <v>7</v>
      </c>
    </row>
    <row r="7" spans="8:38" ht="13.5">
      <c r="H7">
        <v>2</v>
      </c>
      <c r="I7">
        <v>3</v>
      </c>
      <c r="J7">
        <v>6</v>
      </c>
      <c r="O7">
        <v>2</v>
      </c>
      <c r="P7">
        <v>3</v>
      </c>
      <c r="Q7">
        <v>6</v>
      </c>
      <c r="AE7" t="s">
        <v>7</v>
      </c>
      <c r="AL7" t="s">
        <v>7</v>
      </c>
    </row>
    <row r="8" spans="8:43" ht="13.5">
      <c r="H8" t="s">
        <v>186</v>
      </c>
      <c r="I8" t="s">
        <v>187</v>
      </c>
      <c r="J8" t="s">
        <v>188</v>
      </c>
      <c r="K8" t="s">
        <v>189</v>
      </c>
      <c r="L8" t="s">
        <v>190</v>
      </c>
      <c r="M8" t="s">
        <v>191</v>
      </c>
      <c r="N8" t="s">
        <v>192</v>
      </c>
      <c r="O8" t="s">
        <v>186</v>
      </c>
      <c r="P8" t="s">
        <v>187</v>
      </c>
      <c r="Q8" t="s">
        <v>188</v>
      </c>
      <c r="R8" t="s">
        <v>189</v>
      </c>
      <c r="S8" t="s">
        <v>190</v>
      </c>
      <c r="T8" t="s">
        <v>191</v>
      </c>
      <c r="U8" t="s">
        <v>192</v>
      </c>
      <c r="V8" t="s">
        <v>186</v>
      </c>
      <c r="W8" t="s">
        <v>187</v>
      </c>
      <c r="X8" t="s">
        <v>188</v>
      </c>
      <c r="Y8" t="s">
        <v>190</v>
      </c>
      <c r="Z8" t="s">
        <v>191</v>
      </c>
      <c r="AC8" t="s">
        <v>9</v>
      </c>
      <c r="AE8" t="s">
        <v>186</v>
      </c>
      <c r="AF8" t="s">
        <v>192</v>
      </c>
      <c r="AJ8" t="s">
        <v>9</v>
      </c>
      <c r="AK8" t="s">
        <v>132</v>
      </c>
      <c r="AL8" t="s">
        <v>186</v>
      </c>
      <c r="AO8" t="s">
        <v>132</v>
      </c>
      <c r="AP8" t="s">
        <v>186</v>
      </c>
      <c r="AQ8" t="s">
        <v>130</v>
      </c>
    </row>
    <row r="9" spans="3:43" ht="13.5">
      <c r="C9">
        <f aca="true" t="shared" si="0" ref="C9:C28">VALUE(E9&amp;H$3&amp;H$5)</f>
        <v>1993199997</v>
      </c>
      <c r="D9">
        <f>VALUE(E9&amp;H$3&amp;O$5)</f>
        <v>1993199998</v>
      </c>
      <c r="E9">
        <v>199</v>
      </c>
      <c r="F9">
        <v>1</v>
      </c>
      <c r="G9" t="s">
        <v>139</v>
      </c>
      <c r="H9">
        <f>IF(ISNA(VLOOKUP($C9,toukeiＣ,H$7,FALSE))=TRUE,0,VLOOKUP($C9,toukeiＣ,H$7,FALSE))</f>
        <v>50</v>
      </c>
      <c r="I9">
        <f>IF(ISNA(VLOOKUP($C9,toukeiＣ,I$7,FALSE))=TRUE,0,VLOOKUP($C9,toukeiＣ,I$7,FALSE))</f>
        <v>687</v>
      </c>
      <c r="J9">
        <f>IF(ISNA(VLOOKUP($C9,toukeiＣ,J$7,FALSE))=TRUE,0,VLOOKUP($C9,toukeiＣ,J$7,FALSE))</f>
        <v>23972838</v>
      </c>
      <c r="K9">
        <f aca="true" t="shared" si="1" ref="K9:K29">ROUND(J9/J$29*100,2)</f>
        <v>1.35</v>
      </c>
      <c r="L9">
        <f>ROUND(H9/$J$5*100,2)</f>
        <v>0.03</v>
      </c>
      <c r="M9">
        <f>IF(H9=0,0,ROUND(J9/H9,0))</f>
        <v>479457</v>
      </c>
      <c r="N9">
        <f>RANK(M9,M$9:M$27)</f>
        <v>11</v>
      </c>
      <c r="O9">
        <f aca="true" t="shared" si="2" ref="O9:O28">IF(ISNA(VLOOKUP($D9,toukeiＣ,O$7,FALSE))=TRUE,0,VLOOKUP($D9,toukeiＣ,O$7,FALSE))</f>
        <v>3721</v>
      </c>
      <c r="P9">
        <f aca="true" t="shared" si="3" ref="P9:Q28">IF(ISNA(VLOOKUP($D9,toukeiＣ,P$7,FALSE))=TRUE,0,VLOOKUP($D9,toukeiＣ,P$7,FALSE))</f>
        <v>5883</v>
      </c>
      <c r="Q9">
        <f t="shared" si="3"/>
        <v>51401800</v>
      </c>
      <c r="R9">
        <f aca="true" t="shared" si="4" ref="R9:R29">ROUND(Q9/Q$29*100,2)</f>
        <v>2.8</v>
      </c>
      <c r="S9">
        <f>ROUND(O9/$J$5*100,2)</f>
        <v>2.51</v>
      </c>
      <c r="T9">
        <f>IF(O9=0,0,ROUND(Q9/O9,0))</f>
        <v>13814</v>
      </c>
      <c r="U9">
        <f>RANK(T9,T$9:T$28)</f>
        <v>9</v>
      </c>
      <c r="V9">
        <f>H9+O9</f>
        <v>3771</v>
      </c>
      <c r="W9">
        <f>I9+P9</f>
        <v>6570</v>
      </c>
      <c r="X9">
        <f>J9+Q9</f>
        <v>75374638</v>
      </c>
      <c r="Y9">
        <f>ROUND(V9/$J$5*100,2)</f>
        <v>2.54</v>
      </c>
      <c r="Z9">
        <f>IF(V9=0,0,ROUND(X9/V9,0))</f>
        <v>19988</v>
      </c>
      <c r="AA9" s="1"/>
      <c r="AC9">
        <v>1</v>
      </c>
      <c r="AD9" t="str">
        <f>G9</f>
        <v>感染症及び寄生虫症</v>
      </c>
      <c r="AE9" s="42">
        <f>V9+0.019</f>
        <v>3771.019</v>
      </c>
      <c r="AF9">
        <f>RANK(AE9,$AE$9:$AE$28)</f>
        <v>10</v>
      </c>
      <c r="AH9">
        <v>1</v>
      </c>
      <c r="AI9" t="s">
        <v>8</v>
      </c>
      <c r="AJ9">
        <f>MATCH(AH9,$AF$9:$AF$28,0)</f>
        <v>11</v>
      </c>
      <c r="AK9" t="str">
        <f>VLOOKUP(AJ9,$AC$9:$AD$27,2,FALSE)</f>
        <v>消化器系の疾患</v>
      </c>
      <c r="AL9">
        <f>ROUND(VLOOKUP(AJ9,$AC$9:$AE$28,3,FALSE),0)</f>
        <v>26637</v>
      </c>
      <c r="AN9" t="s">
        <v>118</v>
      </c>
      <c r="AO9" t="str">
        <f>AK9</f>
        <v>消化器系の疾患</v>
      </c>
      <c r="AP9">
        <f>AL9</f>
        <v>26637</v>
      </c>
      <c r="AQ9">
        <f>ROUND(AP9/SUM($AP$9:$AP$19)*100,2)</f>
        <v>21.49</v>
      </c>
    </row>
    <row r="10" spans="3:43" ht="13.5">
      <c r="C10">
        <f t="shared" si="0"/>
        <v>2993199997</v>
      </c>
      <c r="D10">
        <f aca="true" t="shared" si="5" ref="D10:D28">VALUE(E10&amp;H$3&amp;O$5)</f>
        <v>2993199998</v>
      </c>
      <c r="E10">
        <v>299</v>
      </c>
      <c r="F10">
        <v>2</v>
      </c>
      <c r="G10" t="s">
        <v>141</v>
      </c>
      <c r="H10">
        <f aca="true" t="shared" si="6" ref="H10:J28">IF(ISNA(VLOOKUP($C10,toukeiＣ,H$7,FALSE))=TRUE,0,VLOOKUP($C10,toukeiＣ,H$7,FALSE))</f>
        <v>539</v>
      </c>
      <c r="I10">
        <f t="shared" si="6"/>
        <v>6805</v>
      </c>
      <c r="J10">
        <f t="shared" si="6"/>
        <v>382923640</v>
      </c>
      <c r="K10">
        <f t="shared" si="1"/>
        <v>21.64</v>
      </c>
      <c r="L10">
        <f aca="true" t="shared" si="7" ref="L10:L29">ROUND(H10/$J$5*100,2)</f>
        <v>0.36</v>
      </c>
      <c r="M10">
        <f aca="true" t="shared" si="8" ref="M10:M29">IF(H10=0,0,ROUND(J10/H10,0))</f>
        <v>710433</v>
      </c>
      <c r="N10">
        <f aca="true" t="shared" si="9" ref="N10:N28">RANK(M10,M$9:M$27)</f>
        <v>2</v>
      </c>
      <c r="O10">
        <f t="shared" si="2"/>
        <v>3788</v>
      </c>
      <c r="P10">
        <f t="shared" si="3"/>
        <v>6387</v>
      </c>
      <c r="Q10">
        <f t="shared" si="3"/>
        <v>173118330</v>
      </c>
      <c r="R10">
        <f t="shared" si="4"/>
        <v>9.44</v>
      </c>
      <c r="S10">
        <f>ROUND(O10/$J$5*100,2)</f>
        <v>2.56</v>
      </c>
      <c r="T10">
        <f aca="true" t="shared" si="10" ref="T10:T29">IF(O10=0,0,ROUND(Q10/O10,0))</f>
        <v>45702</v>
      </c>
      <c r="U10">
        <f>RANK(T10,T$9:T$28)</f>
        <v>2</v>
      </c>
      <c r="V10">
        <f aca="true" t="shared" si="11" ref="V10:V29">H10+O10</f>
        <v>4327</v>
      </c>
      <c r="W10">
        <f aca="true" t="shared" si="12" ref="W10:W29">I10+P10</f>
        <v>13192</v>
      </c>
      <c r="X10">
        <f aca="true" t="shared" si="13" ref="X10:X29">J10+Q10</f>
        <v>556041970</v>
      </c>
      <c r="Y10">
        <f aca="true" t="shared" si="14" ref="Y10:Y29">ROUND(V10/$J$5*100,2)</f>
        <v>2.92</v>
      </c>
      <c r="Z10">
        <f aca="true" t="shared" si="15" ref="Z10:Z29">IF(V10=0,0,ROUND(X10/V10,0))</f>
        <v>128505</v>
      </c>
      <c r="AC10">
        <v>2</v>
      </c>
      <c r="AD10" t="str">
        <f aca="true" t="shared" si="16" ref="AD10:AD28">G10</f>
        <v>新生物</v>
      </c>
      <c r="AE10" s="42">
        <f>V10+0.18</f>
        <v>4327.18</v>
      </c>
      <c r="AF10">
        <f aca="true" t="shared" si="17" ref="AF10:AF28">RANK(AE10,$AE$9:$AE$28)</f>
        <v>9</v>
      </c>
      <c r="AH10">
        <v>2</v>
      </c>
      <c r="AI10" t="s">
        <v>8</v>
      </c>
      <c r="AJ10">
        <f aca="true" t="shared" si="18" ref="AJ10:AJ27">MATCH(AH10,$AF$9:$AF$28,0)</f>
        <v>9</v>
      </c>
      <c r="AK10" t="str">
        <f aca="true" t="shared" si="19" ref="AK10:AK27">VLOOKUP(AJ10,$AC$9:$AD$27,2,FALSE)</f>
        <v>循環器系の疾患</v>
      </c>
      <c r="AL10">
        <f>ROUND(VLOOKUP(AJ10,$AC$9:$AE$28,3,FALSE),0)</f>
        <v>21320</v>
      </c>
      <c r="AN10" t="s">
        <v>119</v>
      </c>
      <c r="AO10" t="str">
        <f aca="true" t="shared" si="20" ref="AO10:AO18">AK10</f>
        <v>循環器系の疾患</v>
      </c>
      <c r="AP10">
        <f aca="true" t="shared" si="21" ref="AP10:AP18">AL10</f>
        <v>21320</v>
      </c>
      <c r="AQ10">
        <f aca="true" t="shared" si="22" ref="AQ10:AQ19">ROUND(AP10/SUM($AP$9:$AP$19)*100,2)</f>
        <v>17.2</v>
      </c>
    </row>
    <row r="11" spans="3:43" ht="13.5">
      <c r="C11">
        <f t="shared" si="0"/>
        <v>3993199997</v>
      </c>
      <c r="D11">
        <f t="shared" si="5"/>
        <v>3993199998</v>
      </c>
      <c r="E11">
        <v>399</v>
      </c>
      <c r="F11">
        <v>3</v>
      </c>
      <c r="G11" t="s">
        <v>143</v>
      </c>
      <c r="H11">
        <f t="shared" si="6"/>
        <v>17</v>
      </c>
      <c r="I11">
        <f t="shared" si="6"/>
        <v>186</v>
      </c>
      <c r="J11">
        <f t="shared" si="6"/>
        <v>8453014</v>
      </c>
      <c r="K11">
        <f t="shared" si="1"/>
        <v>0.48</v>
      </c>
      <c r="L11">
        <f t="shared" si="7"/>
        <v>0.01</v>
      </c>
      <c r="M11">
        <f t="shared" si="8"/>
        <v>497236</v>
      </c>
      <c r="N11">
        <f t="shared" si="9"/>
        <v>10</v>
      </c>
      <c r="O11">
        <f t="shared" si="2"/>
        <v>443</v>
      </c>
      <c r="P11">
        <f t="shared" si="3"/>
        <v>717</v>
      </c>
      <c r="Q11">
        <f t="shared" si="3"/>
        <v>9217640</v>
      </c>
      <c r="R11">
        <f t="shared" si="4"/>
        <v>0.5</v>
      </c>
      <c r="S11">
        <f aca="true" t="shared" si="23" ref="S11:S29">ROUND(O11/$J$5*100,2)</f>
        <v>0.3</v>
      </c>
      <c r="T11">
        <f t="shared" si="10"/>
        <v>20807</v>
      </c>
      <c r="U11">
        <f aca="true" t="shared" si="24" ref="U11:U28">RANK(T11,T$9:T$28)</f>
        <v>4</v>
      </c>
      <c r="V11">
        <f t="shared" si="11"/>
        <v>460</v>
      </c>
      <c r="W11">
        <f t="shared" si="12"/>
        <v>903</v>
      </c>
      <c r="X11">
        <f t="shared" si="13"/>
        <v>17670654</v>
      </c>
      <c r="Y11">
        <f t="shared" si="14"/>
        <v>0.31</v>
      </c>
      <c r="Z11">
        <f t="shared" si="15"/>
        <v>38414</v>
      </c>
      <c r="AC11">
        <v>3</v>
      </c>
      <c r="AD11" t="str">
        <f t="shared" si="16"/>
        <v>血液及び造血器、免疫機構の障害</v>
      </c>
      <c r="AE11" s="42">
        <f>V11+0.17</f>
        <v>460.17</v>
      </c>
      <c r="AF11">
        <f t="shared" si="17"/>
        <v>16</v>
      </c>
      <c r="AH11">
        <v>3</v>
      </c>
      <c r="AI11" t="s">
        <v>8</v>
      </c>
      <c r="AJ11">
        <f t="shared" si="18"/>
        <v>4</v>
      </c>
      <c r="AK11" t="str">
        <f t="shared" si="19"/>
        <v>内分泌、栄養及び代謝疾患</v>
      </c>
      <c r="AL11">
        <f aca="true" t="shared" si="25" ref="AL11:AL28">ROUND(VLOOKUP(AJ11,$AC$9:$AE$28,3,FALSE),0)</f>
        <v>12816</v>
      </c>
      <c r="AN11" t="s">
        <v>120</v>
      </c>
      <c r="AO11" t="str">
        <f t="shared" si="20"/>
        <v>内分泌、栄養及び代謝疾患</v>
      </c>
      <c r="AP11">
        <f t="shared" si="21"/>
        <v>12816</v>
      </c>
      <c r="AQ11">
        <f t="shared" si="22"/>
        <v>10.34</v>
      </c>
    </row>
    <row r="12" spans="3:43" ht="13.5">
      <c r="C12">
        <f t="shared" si="0"/>
        <v>4993199997</v>
      </c>
      <c r="D12">
        <f t="shared" si="5"/>
        <v>4993199998</v>
      </c>
      <c r="E12">
        <v>499</v>
      </c>
      <c r="F12">
        <v>4</v>
      </c>
      <c r="G12" t="s">
        <v>145</v>
      </c>
      <c r="H12">
        <f t="shared" si="6"/>
        <v>103</v>
      </c>
      <c r="I12">
        <f t="shared" si="6"/>
        <v>1456</v>
      </c>
      <c r="J12">
        <f t="shared" si="6"/>
        <v>49229496</v>
      </c>
      <c r="K12">
        <f t="shared" si="1"/>
        <v>2.78</v>
      </c>
      <c r="L12">
        <f t="shared" si="7"/>
        <v>0.07</v>
      </c>
      <c r="M12">
        <f t="shared" si="8"/>
        <v>477956</v>
      </c>
      <c r="N12">
        <f t="shared" si="9"/>
        <v>12</v>
      </c>
      <c r="O12">
        <f t="shared" si="2"/>
        <v>12713</v>
      </c>
      <c r="P12">
        <f t="shared" si="3"/>
        <v>18167</v>
      </c>
      <c r="Q12">
        <f t="shared" si="3"/>
        <v>191515220</v>
      </c>
      <c r="R12">
        <f t="shared" si="4"/>
        <v>10.44</v>
      </c>
      <c r="S12">
        <f t="shared" si="23"/>
        <v>8.58</v>
      </c>
      <c r="T12">
        <f t="shared" si="10"/>
        <v>15065</v>
      </c>
      <c r="U12">
        <f t="shared" si="24"/>
        <v>8</v>
      </c>
      <c r="V12">
        <f t="shared" si="11"/>
        <v>12816</v>
      </c>
      <c r="W12">
        <f t="shared" si="12"/>
        <v>19623</v>
      </c>
      <c r="X12">
        <f t="shared" si="13"/>
        <v>240744716</v>
      </c>
      <c r="Y12">
        <f t="shared" si="14"/>
        <v>8.65</v>
      </c>
      <c r="Z12">
        <f t="shared" si="15"/>
        <v>18785</v>
      </c>
      <c r="AC12">
        <v>4</v>
      </c>
      <c r="AD12" t="str">
        <f t="shared" si="16"/>
        <v>内分泌、栄養及び代謝疾患</v>
      </c>
      <c r="AE12" s="42">
        <f>V12+0.16</f>
        <v>12816.16</v>
      </c>
      <c r="AF12">
        <f t="shared" si="17"/>
        <v>3</v>
      </c>
      <c r="AH12">
        <v>4</v>
      </c>
      <c r="AI12" t="s">
        <v>8</v>
      </c>
      <c r="AJ12">
        <f t="shared" si="18"/>
        <v>13</v>
      </c>
      <c r="AK12" t="str">
        <f t="shared" si="19"/>
        <v>筋骨格系及び結合組織の疾患</v>
      </c>
      <c r="AL12">
        <f t="shared" si="25"/>
        <v>11889</v>
      </c>
      <c r="AN12" t="s">
        <v>121</v>
      </c>
      <c r="AO12" t="str">
        <f t="shared" si="20"/>
        <v>筋骨格系及び結合組織の疾患</v>
      </c>
      <c r="AP12">
        <f t="shared" si="21"/>
        <v>11889</v>
      </c>
      <c r="AQ12">
        <f t="shared" si="22"/>
        <v>9.59</v>
      </c>
    </row>
    <row r="13" spans="3:43" ht="13.5">
      <c r="C13">
        <f t="shared" si="0"/>
        <v>5993199997</v>
      </c>
      <c r="D13">
        <f t="shared" si="5"/>
        <v>5993199998</v>
      </c>
      <c r="E13">
        <v>599</v>
      </c>
      <c r="F13">
        <v>5</v>
      </c>
      <c r="G13" t="s">
        <v>147</v>
      </c>
      <c r="H13">
        <f t="shared" si="6"/>
        <v>684</v>
      </c>
      <c r="I13">
        <f t="shared" si="6"/>
        <v>19599</v>
      </c>
      <c r="J13">
        <f t="shared" si="6"/>
        <v>291658174</v>
      </c>
      <c r="K13">
        <f t="shared" si="1"/>
        <v>16.48</v>
      </c>
      <c r="L13">
        <f t="shared" si="7"/>
        <v>0.46</v>
      </c>
      <c r="M13">
        <f t="shared" si="8"/>
        <v>426401</v>
      </c>
      <c r="N13">
        <f t="shared" si="9"/>
        <v>16</v>
      </c>
      <c r="O13">
        <f t="shared" si="2"/>
        <v>6059</v>
      </c>
      <c r="P13">
        <f t="shared" si="3"/>
        <v>12194</v>
      </c>
      <c r="Q13">
        <f t="shared" si="3"/>
        <v>116095970</v>
      </c>
      <c r="R13">
        <f t="shared" si="4"/>
        <v>6.33</v>
      </c>
      <c r="S13">
        <f t="shared" si="23"/>
        <v>4.09</v>
      </c>
      <c r="T13">
        <f t="shared" si="10"/>
        <v>19161</v>
      </c>
      <c r="U13">
        <f t="shared" si="24"/>
        <v>5</v>
      </c>
      <c r="V13">
        <f t="shared" si="11"/>
        <v>6743</v>
      </c>
      <c r="W13">
        <f t="shared" si="12"/>
        <v>31793</v>
      </c>
      <c r="X13">
        <f t="shared" si="13"/>
        <v>407754144</v>
      </c>
      <c r="Y13">
        <f t="shared" si="14"/>
        <v>4.55</v>
      </c>
      <c r="Z13">
        <f t="shared" si="15"/>
        <v>60471</v>
      </c>
      <c r="AC13">
        <v>5</v>
      </c>
      <c r="AD13" t="str">
        <f t="shared" si="16"/>
        <v>精神及び行動の障害</v>
      </c>
      <c r="AE13" s="42">
        <f>V13+0.15</f>
        <v>6743.15</v>
      </c>
      <c r="AF13">
        <f t="shared" si="17"/>
        <v>7</v>
      </c>
      <c r="AH13">
        <v>5</v>
      </c>
      <c r="AI13" t="s">
        <v>8</v>
      </c>
      <c r="AJ13">
        <f t="shared" si="18"/>
        <v>10</v>
      </c>
      <c r="AK13" t="str">
        <f t="shared" si="19"/>
        <v>呼吸器系の疾患</v>
      </c>
      <c r="AL13">
        <f t="shared" si="25"/>
        <v>9542</v>
      </c>
      <c r="AN13" t="s">
        <v>122</v>
      </c>
      <c r="AO13" t="str">
        <f t="shared" si="20"/>
        <v>呼吸器系の疾患</v>
      </c>
      <c r="AP13">
        <f t="shared" si="21"/>
        <v>9542</v>
      </c>
      <c r="AQ13">
        <f t="shared" si="22"/>
        <v>7.7</v>
      </c>
    </row>
    <row r="14" spans="3:43" ht="13.5">
      <c r="C14">
        <f t="shared" si="0"/>
        <v>6993199997</v>
      </c>
      <c r="D14">
        <f t="shared" si="5"/>
        <v>6993199998</v>
      </c>
      <c r="E14">
        <v>699</v>
      </c>
      <c r="F14">
        <v>6</v>
      </c>
      <c r="G14" t="s">
        <v>149</v>
      </c>
      <c r="H14">
        <f t="shared" si="6"/>
        <v>237</v>
      </c>
      <c r="I14">
        <f t="shared" si="6"/>
        <v>5748</v>
      </c>
      <c r="J14">
        <f t="shared" si="6"/>
        <v>131519330</v>
      </c>
      <c r="K14">
        <f t="shared" si="1"/>
        <v>7.43</v>
      </c>
      <c r="L14">
        <f t="shared" si="7"/>
        <v>0.16</v>
      </c>
      <c r="M14">
        <f t="shared" si="8"/>
        <v>554934</v>
      </c>
      <c r="N14">
        <f t="shared" si="9"/>
        <v>6</v>
      </c>
      <c r="O14">
        <f t="shared" si="2"/>
        <v>3511</v>
      </c>
      <c r="P14">
        <f t="shared" si="3"/>
        <v>6237</v>
      </c>
      <c r="Q14">
        <f t="shared" si="3"/>
        <v>109848720</v>
      </c>
      <c r="R14">
        <f t="shared" si="4"/>
        <v>5.99</v>
      </c>
      <c r="S14">
        <f t="shared" si="23"/>
        <v>2.37</v>
      </c>
      <c r="T14">
        <f t="shared" si="10"/>
        <v>31287</v>
      </c>
      <c r="U14">
        <f t="shared" si="24"/>
        <v>3</v>
      </c>
      <c r="V14">
        <f t="shared" si="11"/>
        <v>3748</v>
      </c>
      <c r="W14">
        <f t="shared" si="12"/>
        <v>11985</v>
      </c>
      <c r="X14">
        <f t="shared" si="13"/>
        <v>241368050</v>
      </c>
      <c r="Y14">
        <f t="shared" si="14"/>
        <v>2.53</v>
      </c>
      <c r="Z14">
        <f t="shared" si="15"/>
        <v>64399</v>
      </c>
      <c r="AC14">
        <v>6</v>
      </c>
      <c r="AD14" t="str">
        <f t="shared" si="16"/>
        <v>神経系の疾患</v>
      </c>
      <c r="AE14" s="42">
        <f>V14+0.14</f>
        <v>3748.14</v>
      </c>
      <c r="AF14">
        <f t="shared" si="17"/>
        <v>11</v>
      </c>
      <c r="AH14">
        <v>6</v>
      </c>
      <c r="AI14" t="s">
        <v>8</v>
      </c>
      <c r="AJ14">
        <f t="shared" si="18"/>
        <v>7</v>
      </c>
      <c r="AK14" t="str">
        <f t="shared" si="19"/>
        <v>眼及び付属器の疾患</v>
      </c>
      <c r="AL14">
        <f t="shared" si="25"/>
        <v>6983</v>
      </c>
      <c r="AN14" t="s">
        <v>123</v>
      </c>
      <c r="AO14" t="str">
        <f t="shared" si="20"/>
        <v>眼及び付属器の疾患</v>
      </c>
      <c r="AP14">
        <f t="shared" si="21"/>
        <v>6983</v>
      </c>
      <c r="AQ14">
        <f t="shared" si="22"/>
        <v>5.63</v>
      </c>
    </row>
    <row r="15" spans="3:43" ht="13.5">
      <c r="C15">
        <f t="shared" si="0"/>
        <v>7993199997</v>
      </c>
      <c r="D15">
        <f t="shared" si="5"/>
        <v>7993199998</v>
      </c>
      <c r="E15">
        <v>799</v>
      </c>
      <c r="F15">
        <v>7</v>
      </c>
      <c r="G15" t="s">
        <v>151</v>
      </c>
      <c r="H15">
        <f>IF(ISNA(VLOOKUP($C15,toukeiＣ,H$7,FALSE))=TRUE,0,VLOOKUP($C15,toukeiＣ,H$7,FALSE))</f>
        <v>111</v>
      </c>
      <c r="I15">
        <f t="shared" si="6"/>
        <v>573</v>
      </c>
      <c r="J15">
        <f t="shared" si="6"/>
        <v>41286200</v>
      </c>
      <c r="K15">
        <f t="shared" si="1"/>
        <v>2.33</v>
      </c>
      <c r="L15">
        <f t="shared" si="7"/>
        <v>0.07</v>
      </c>
      <c r="M15">
        <f t="shared" si="8"/>
        <v>371948</v>
      </c>
      <c r="N15">
        <f t="shared" si="9"/>
        <v>17</v>
      </c>
      <c r="O15">
        <f t="shared" si="2"/>
        <v>6872</v>
      </c>
      <c r="P15">
        <f t="shared" si="3"/>
        <v>8253</v>
      </c>
      <c r="Q15">
        <f t="shared" si="3"/>
        <v>65710750</v>
      </c>
      <c r="R15">
        <f t="shared" si="4"/>
        <v>3.58</v>
      </c>
      <c r="S15">
        <f t="shared" si="23"/>
        <v>4.64</v>
      </c>
      <c r="T15">
        <f t="shared" si="10"/>
        <v>9562</v>
      </c>
      <c r="U15">
        <f t="shared" si="24"/>
        <v>14</v>
      </c>
      <c r="V15">
        <f t="shared" si="11"/>
        <v>6983</v>
      </c>
      <c r="W15">
        <f t="shared" si="12"/>
        <v>8826</v>
      </c>
      <c r="X15">
        <f t="shared" si="13"/>
        <v>106996950</v>
      </c>
      <c r="Y15">
        <f t="shared" si="14"/>
        <v>4.71</v>
      </c>
      <c r="Z15">
        <f t="shared" si="15"/>
        <v>15322</v>
      </c>
      <c r="AC15">
        <v>7</v>
      </c>
      <c r="AD15" t="str">
        <f t="shared" si="16"/>
        <v>眼及び付属器の疾患</v>
      </c>
      <c r="AE15" s="42">
        <f>V15+0.13</f>
        <v>6983.13</v>
      </c>
      <c r="AF15">
        <f t="shared" si="17"/>
        <v>6</v>
      </c>
      <c r="AH15">
        <v>7</v>
      </c>
      <c r="AI15" t="s">
        <v>8</v>
      </c>
      <c r="AJ15">
        <f t="shared" si="18"/>
        <v>5</v>
      </c>
      <c r="AK15" t="str">
        <f t="shared" si="19"/>
        <v>精神及び行動の障害</v>
      </c>
      <c r="AL15">
        <f t="shared" si="25"/>
        <v>6743</v>
      </c>
      <c r="AN15" t="s">
        <v>124</v>
      </c>
      <c r="AO15" t="str">
        <f t="shared" si="20"/>
        <v>精神及び行動の障害</v>
      </c>
      <c r="AP15">
        <f t="shared" si="21"/>
        <v>6743</v>
      </c>
      <c r="AQ15">
        <f t="shared" si="22"/>
        <v>5.44</v>
      </c>
    </row>
    <row r="16" spans="3:43" ht="13.5">
      <c r="C16">
        <f t="shared" si="0"/>
        <v>8993199997</v>
      </c>
      <c r="D16">
        <f t="shared" si="5"/>
        <v>8993199998</v>
      </c>
      <c r="E16">
        <v>899</v>
      </c>
      <c r="F16">
        <v>8</v>
      </c>
      <c r="G16" t="s">
        <v>153</v>
      </c>
      <c r="H16">
        <f t="shared" si="6"/>
        <v>31</v>
      </c>
      <c r="I16">
        <f t="shared" si="6"/>
        <v>249</v>
      </c>
      <c r="J16">
        <f t="shared" si="6"/>
        <v>11086508</v>
      </c>
      <c r="K16">
        <f t="shared" si="1"/>
        <v>0.63</v>
      </c>
      <c r="L16">
        <f t="shared" si="7"/>
        <v>0.02</v>
      </c>
      <c r="M16">
        <f t="shared" si="8"/>
        <v>357629</v>
      </c>
      <c r="N16">
        <f t="shared" si="9"/>
        <v>18</v>
      </c>
      <c r="O16">
        <f t="shared" si="2"/>
        <v>1614</v>
      </c>
      <c r="P16">
        <f t="shared" si="3"/>
        <v>2734</v>
      </c>
      <c r="Q16">
        <f t="shared" si="3"/>
        <v>14984840</v>
      </c>
      <c r="R16">
        <f t="shared" si="4"/>
        <v>0.82</v>
      </c>
      <c r="S16">
        <f t="shared" si="23"/>
        <v>1.09</v>
      </c>
      <c r="T16">
        <f t="shared" si="10"/>
        <v>9284</v>
      </c>
      <c r="U16">
        <f t="shared" si="24"/>
        <v>16</v>
      </c>
      <c r="V16">
        <f t="shared" si="11"/>
        <v>1645</v>
      </c>
      <c r="W16">
        <f t="shared" si="12"/>
        <v>2983</v>
      </c>
      <c r="X16">
        <f t="shared" si="13"/>
        <v>26071348</v>
      </c>
      <c r="Y16">
        <f t="shared" si="14"/>
        <v>1.11</v>
      </c>
      <c r="Z16">
        <f t="shared" si="15"/>
        <v>15849</v>
      </c>
      <c r="AC16">
        <v>8</v>
      </c>
      <c r="AD16" t="str">
        <f t="shared" si="16"/>
        <v>耳及び乳様突起の疾患</v>
      </c>
      <c r="AE16" s="42">
        <f>V16+0.12</f>
        <v>1645.12</v>
      </c>
      <c r="AF16">
        <f t="shared" si="17"/>
        <v>15</v>
      </c>
      <c r="AH16">
        <v>8</v>
      </c>
      <c r="AI16" t="s">
        <v>8</v>
      </c>
      <c r="AJ16">
        <f t="shared" si="18"/>
        <v>12</v>
      </c>
      <c r="AK16" t="str">
        <f t="shared" si="19"/>
        <v>皮膚及び皮下組織の疾患</v>
      </c>
      <c r="AL16">
        <f t="shared" si="25"/>
        <v>5282</v>
      </c>
      <c r="AN16" t="s">
        <v>125</v>
      </c>
      <c r="AO16" t="str">
        <f t="shared" si="20"/>
        <v>皮膚及び皮下組織の疾患</v>
      </c>
      <c r="AP16">
        <f t="shared" si="21"/>
        <v>5282</v>
      </c>
      <c r="AQ16">
        <f t="shared" si="22"/>
        <v>4.26</v>
      </c>
    </row>
    <row r="17" spans="3:43" ht="13.5">
      <c r="C17">
        <f t="shared" si="0"/>
        <v>9993199997</v>
      </c>
      <c r="D17">
        <f t="shared" si="5"/>
        <v>9993199998</v>
      </c>
      <c r="E17">
        <v>999</v>
      </c>
      <c r="F17">
        <v>9</v>
      </c>
      <c r="G17" t="s">
        <v>155</v>
      </c>
      <c r="H17">
        <f t="shared" si="6"/>
        <v>455</v>
      </c>
      <c r="I17">
        <f t="shared" si="6"/>
        <v>6701</v>
      </c>
      <c r="J17">
        <f t="shared" si="6"/>
        <v>326311442</v>
      </c>
      <c r="K17">
        <f t="shared" si="1"/>
        <v>18.44</v>
      </c>
      <c r="L17">
        <f t="shared" si="7"/>
        <v>0.31</v>
      </c>
      <c r="M17">
        <f t="shared" si="8"/>
        <v>717168</v>
      </c>
      <c r="N17">
        <f t="shared" si="9"/>
        <v>1</v>
      </c>
      <c r="O17">
        <f t="shared" si="2"/>
        <v>20865</v>
      </c>
      <c r="P17">
        <f t="shared" si="3"/>
        <v>29048</v>
      </c>
      <c r="Q17">
        <f t="shared" si="3"/>
        <v>239992710</v>
      </c>
      <c r="R17">
        <f t="shared" si="4"/>
        <v>13.09</v>
      </c>
      <c r="S17">
        <f t="shared" si="23"/>
        <v>14.08</v>
      </c>
      <c r="T17">
        <f>IF(O17=0,0,ROUND(Q17/O17,0))</f>
        <v>11502</v>
      </c>
      <c r="U17">
        <f t="shared" si="24"/>
        <v>11</v>
      </c>
      <c r="V17">
        <f t="shared" si="11"/>
        <v>21320</v>
      </c>
      <c r="W17">
        <f t="shared" si="12"/>
        <v>35749</v>
      </c>
      <c r="X17">
        <f t="shared" si="13"/>
        <v>566304152</v>
      </c>
      <c r="Y17">
        <f t="shared" si="14"/>
        <v>14.38</v>
      </c>
      <c r="Z17">
        <f t="shared" si="15"/>
        <v>26562</v>
      </c>
      <c r="AC17">
        <v>9</v>
      </c>
      <c r="AD17" t="str">
        <f t="shared" si="16"/>
        <v>循環器系の疾患</v>
      </c>
      <c r="AE17" s="42">
        <f>V17+0.11</f>
        <v>21320.11</v>
      </c>
      <c r="AF17">
        <f t="shared" si="17"/>
        <v>2</v>
      </c>
      <c r="AH17">
        <v>9</v>
      </c>
      <c r="AI17" t="s">
        <v>8</v>
      </c>
      <c r="AJ17">
        <f t="shared" si="18"/>
        <v>2</v>
      </c>
      <c r="AK17" t="str">
        <f t="shared" si="19"/>
        <v>新生物</v>
      </c>
      <c r="AL17">
        <f t="shared" si="25"/>
        <v>4327</v>
      </c>
      <c r="AN17" t="s">
        <v>126</v>
      </c>
      <c r="AO17" t="str">
        <f t="shared" si="20"/>
        <v>新生物</v>
      </c>
      <c r="AP17">
        <f t="shared" si="21"/>
        <v>4327</v>
      </c>
      <c r="AQ17">
        <f t="shared" si="22"/>
        <v>3.49</v>
      </c>
    </row>
    <row r="18" spans="3:43" ht="13.5">
      <c r="C18">
        <f t="shared" si="0"/>
        <v>10993199997</v>
      </c>
      <c r="D18">
        <f t="shared" si="5"/>
        <v>10993199998</v>
      </c>
      <c r="E18">
        <v>1099</v>
      </c>
      <c r="F18">
        <v>10</v>
      </c>
      <c r="G18" t="s">
        <v>157</v>
      </c>
      <c r="H18">
        <f t="shared" si="6"/>
        <v>148</v>
      </c>
      <c r="I18">
        <f t="shared" si="6"/>
        <v>1861</v>
      </c>
      <c r="J18">
        <f t="shared" si="6"/>
        <v>69533362</v>
      </c>
      <c r="K18">
        <f t="shared" si="1"/>
        <v>3.93</v>
      </c>
      <c r="L18">
        <f t="shared" si="7"/>
        <v>0.1</v>
      </c>
      <c r="M18">
        <f t="shared" si="8"/>
        <v>469820</v>
      </c>
      <c r="N18">
        <f t="shared" si="9"/>
        <v>13</v>
      </c>
      <c r="O18">
        <f t="shared" si="2"/>
        <v>9394</v>
      </c>
      <c r="P18">
        <f t="shared" si="3"/>
        <v>13827</v>
      </c>
      <c r="Q18">
        <f t="shared" si="3"/>
        <v>87638730</v>
      </c>
      <c r="R18">
        <f t="shared" si="4"/>
        <v>4.78</v>
      </c>
      <c r="S18">
        <f t="shared" si="23"/>
        <v>6.34</v>
      </c>
      <c r="T18">
        <f t="shared" si="10"/>
        <v>9329</v>
      </c>
      <c r="U18">
        <f t="shared" si="24"/>
        <v>15</v>
      </c>
      <c r="V18">
        <f t="shared" si="11"/>
        <v>9542</v>
      </c>
      <c r="W18">
        <f t="shared" si="12"/>
        <v>15688</v>
      </c>
      <c r="X18">
        <f t="shared" si="13"/>
        <v>157172092</v>
      </c>
      <c r="Y18">
        <f t="shared" si="14"/>
        <v>6.44</v>
      </c>
      <c r="Z18">
        <f t="shared" si="15"/>
        <v>16472</v>
      </c>
      <c r="AC18">
        <v>10</v>
      </c>
      <c r="AD18" t="str">
        <f t="shared" si="16"/>
        <v>呼吸器系の疾患</v>
      </c>
      <c r="AE18" s="42">
        <f>V18+0.1</f>
        <v>9542.1</v>
      </c>
      <c r="AF18">
        <f t="shared" si="17"/>
        <v>5</v>
      </c>
      <c r="AH18">
        <v>10</v>
      </c>
      <c r="AI18" t="s">
        <v>8</v>
      </c>
      <c r="AJ18">
        <f t="shared" si="18"/>
        <v>1</v>
      </c>
      <c r="AK18" t="str">
        <f t="shared" si="19"/>
        <v>感染症及び寄生虫症</v>
      </c>
      <c r="AL18">
        <f t="shared" si="25"/>
        <v>3771</v>
      </c>
      <c r="AN18" t="s">
        <v>127</v>
      </c>
      <c r="AO18" t="str">
        <f t="shared" si="20"/>
        <v>感染症及び寄生虫症</v>
      </c>
      <c r="AP18">
        <f t="shared" si="21"/>
        <v>3771</v>
      </c>
      <c r="AQ18">
        <f t="shared" si="22"/>
        <v>3.04</v>
      </c>
    </row>
    <row r="19" spans="3:43" ht="13.5">
      <c r="C19">
        <f t="shared" si="0"/>
        <v>11993199997</v>
      </c>
      <c r="D19">
        <f t="shared" si="5"/>
        <v>11993199998</v>
      </c>
      <c r="E19">
        <v>1199</v>
      </c>
      <c r="F19">
        <v>11</v>
      </c>
      <c r="G19" t="s">
        <v>159</v>
      </c>
      <c r="H19">
        <f t="shared" si="6"/>
        <v>210</v>
      </c>
      <c r="I19">
        <f t="shared" si="6"/>
        <v>2319</v>
      </c>
      <c r="J19">
        <f t="shared" si="6"/>
        <v>93953514</v>
      </c>
      <c r="K19">
        <f t="shared" si="1"/>
        <v>5.31</v>
      </c>
      <c r="L19">
        <f t="shared" si="7"/>
        <v>0.14</v>
      </c>
      <c r="M19">
        <f t="shared" si="8"/>
        <v>447398</v>
      </c>
      <c r="N19">
        <f t="shared" si="9"/>
        <v>15</v>
      </c>
      <c r="O19">
        <f t="shared" si="2"/>
        <v>26427</v>
      </c>
      <c r="P19">
        <f t="shared" si="3"/>
        <v>51552</v>
      </c>
      <c r="Q19">
        <f t="shared" si="3"/>
        <v>358569180</v>
      </c>
      <c r="R19">
        <f t="shared" si="4"/>
        <v>19.55</v>
      </c>
      <c r="S19">
        <f t="shared" si="23"/>
        <v>17.83</v>
      </c>
      <c r="T19">
        <f t="shared" si="10"/>
        <v>13568</v>
      </c>
      <c r="U19">
        <f t="shared" si="24"/>
        <v>10</v>
      </c>
      <c r="V19">
        <f t="shared" si="11"/>
        <v>26637</v>
      </c>
      <c r="W19">
        <f t="shared" si="12"/>
        <v>53871</v>
      </c>
      <c r="X19">
        <f t="shared" si="13"/>
        <v>452522694</v>
      </c>
      <c r="Y19">
        <f t="shared" si="14"/>
        <v>17.97</v>
      </c>
      <c r="Z19">
        <f t="shared" si="15"/>
        <v>16989</v>
      </c>
      <c r="AC19">
        <v>11</v>
      </c>
      <c r="AD19" t="str">
        <f t="shared" si="16"/>
        <v>消化器系の疾患</v>
      </c>
      <c r="AE19" s="42">
        <f>V19+0.09</f>
        <v>26637.09</v>
      </c>
      <c r="AF19">
        <f t="shared" si="17"/>
        <v>1</v>
      </c>
      <c r="AH19">
        <v>11</v>
      </c>
      <c r="AI19" t="s">
        <v>8</v>
      </c>
      <c r="AJ19">
        <f t="shared" si="18"/>
        <v>6</v>
      </c>
      <c r="AK19" t="str">
        <f t="shared" si="19"/>
        <v>神経系の疾患</v>
      </c>
      <c r="AL19">
        <f t="shared" si="25"/>
        <v>3748</v>
      </c>
      <c r="AN19" t="s">
        <v>129</v>
      </c>
      <c r="AO19" t="s">
        <v>128</v>
      </c>
      <c r="AP19">
        <f>SUM(AL19:AL28)</f>
        <v>14630</v>
      </c>
      <c r="AQ19">
        <f t="shared" si="22"/>
        <v>11.8</v>
      </c>
    </row>
    <row r="20" spans="3:38" ht="13.5">
      <c r="C20">
        <f t="shared" si="0"/>
        <v>12993199997</v>
      </c>
      <c r="D20">
        <f t="shared" si="5"/>
        <v>12993199998</v>
      </c>
      <c r="E20">
        <v>1299</v>
      </c>
      <c r="F20">
        <v>12</v>
      </c>
      <c r="G20" t="s">
        <v>161</v>
      </c>
      <c r="H20">
        <f t="shared" si="6"/>
        <v>20</v>
      </c>
      <c r="I20">
        <f t="shared" si="6"/>
        <v>316</v>
      </c>
      <c r="J20">
        <f t="shared" si="6"/>
        <v>9042170</v>
      </c>
      <c r="K20">
        <f t="shared" si="1"/>
        <v>0.51</v>
      </c>
      <c r="L20">
        <f t="shared" si="7"/>
        <v>0.01</v>
      </c>
      <c r="M20">
        <f t="shared" si="8"/>
        <v>452109</v>
      </c>
      <c r="N20">
        <f t="shared" si="9"/>
        <v>14</v>
      </c>
      <c r="O20">
        <f t="shared" si="2"/>
        <v>5262</v>
      </c>
      <c r="P20">
        <f t="shared" si="3"/>
        <v>7244</v>
      </c>
      <c r="Q20">
        <f t="shared" si="3"/>
        <v>32395000</v>
      </c>
      <c r="R20">
        <f t="shared" si="4"/>
        <v>1.77</v>
      </c>
      <c r="S20">
        <f t="shared" si="23"/>
        <v>3.55</v>
      </c>
      <c r="T20">
        <f t="shared" si="10"/>
        <v>6156</v>
      </c>
      <c r="U20">
        <f t="shared" si="24"/>
        <v>19</v>
      </c>
      <c r="V20">
        <f t="shared" si="11"/>
        <v>5282</v>
      </c>
      <c r="W20">
        <f t="shared" si="12"/>
        <v>7560</v>
      </c>
      <c r="X20">
        <f t="shared" si="13"/>
        <v>41437170</v>
      </c>
      <c r="Y20">
        <f t="shared" si="14"/>
        <v>3.56</v>
      </c>
      <c r="Z20">
        <f t="shared" si="15"/>
        <v>7845</v>
      </c>
      <c r="AC20">
        <v>12</v>
      </c>
      <c r="AD20" t="str">
        <f t="shared" si="16"/>
        <v>皮膚及び皮下組織の疾患</v>
      </c>
      <c r="AE20" s="42">
        <f>V20+0.08</f>
        <v>5282.08</v>
      </c>
      <c r="AF20">
        <f t="shared" si="17"/>
        <v>8</v>
      </c>
      <c r="AH20">
        <v>12</v>
      </c>
      <c r="AI20" t="s">
        <v>8</v>
      </c>
      <c r="AJ20">
        <f t="shared" si="18"/>
        <v>19</v>
      </c>
      <c r="AK20" t="str">
        <f t="shared" si="19"/>
        <v>損傷、中毒及びその他の外因の影響</v>
      </c>
      <c r="AL20">
        <f t="shared" si="25"/>
        <v>3671</v>
      </c>
    </row>
    <row r="21" spans="3:38" ht="13.5">
      <c r="C21">
        <f t="shared" si="0"/>
        <v>13993199997</v>
      </c>
      <c r="D21">
        <f t="shared" si="5"/>
        <v>13993199998</v>
      </c>
      <c r="E21">
        <v>1399</v>
      </c>
      <c r="F21">
        <v>13</v>
      </c>
      <c r="G21" t="s">
        <v>163</v>
      </c>
      <c r="H21">
        <f t="shared" si="6"/>
        <v>149</v>
      </c>
      <c r="I21">
        <f t="shared" si="6"/>
        <v>2439</v>
      </c>
      <c r="J21">
        <f t="shared" si="6"/>
        <v>103698502</v>
      </c>
      <c r="K21">
        <f t="shared" si="1"/>
        <v>5.86</v>
      </c>
      <c r="L21">
        <f t="shared" si="7"/>
        <v>0.1</v>
      </c>
      <c r="M21">
        <f t="shared" si="8"/>
        <v>695963</v>
      </c>
      <c r="N21">
        <f t="shared" si="9"/>
        <v>3</v>
      </c>
      <c r="O21">
        <f t="shared" si="2"/>
        <v>11740</v>
      </c>
      <c r="P21">
        <f t="shared" si="3"/>
        <v>26881</v>
      </c>
      <c r="Q21">
        <f t="shared" si="3"/>
        <v>127403360</v>
      </c>
      <c r="R21">
        <f t="shared" si="4"/>
        <v>6.95</v>
      </c>
      <c r="S21">
        <f t="shared" si="23"/>
        <v>7.92</v>
      </c>
      <c r="T21">
        <f t="shared" si="10"/>
        <v>10852</v>
      </c>
      <c r="U21">
        <f t="shared" si="24"/>
        <v>13</v>
      </c>
      <c r="V21">
        <f t="shared" si="11"/>
        <v>11889</v>
      </c>
      <c r="W21">
        <f t="shared" si="12"/>
        <v>29320</v>
      </c>
      <c r="X21">
        <f t="shared" si="13"/>
        <v>231101862</v>
      </c>
      <c r="Y21">
        <f t="shared" si="14"/>
        <v>8.02</v>
      </c>
      <c r="Z21">
        <f t="shared" si="15"/>
        <v>19438</v>
      </c>
      <c r="AC21">
        <v>13</v>
      </c>
      <c r="AD21" t="str">
        <f t="shared" si="16"/>
        <v>筋骨格系及び結合組織の疾患</v>
      </c>
      <c r="AE21" s="42">
        <f>V21+0.07</f>
        <v>11889.07</v>
      </c>
      <c r="AF21">
        <f t="shared" si="17"/>
        <v>4</v>
      </c>
      <c r="AH21">
        <v>13</v>
      </c>
      <c r="AI21" t="s">
        <v>8</v>
      </c>
      <c r="AJ21">
        <f t="shared" si="18"/>
        <v>14</v>
      </c>
      <c r="AK21" t="str">
        <f t="shared" si="19"/>
        <v>腎尿路生殖器系の疾患</v>
      </c>
      <c r="AL21">
        <f t="shared" si="25"/>
        <v>3022</v>
      </c>
    </row>
    <row r="22" spans="3:38" ht="13.5">
      <c r="C22">
        <f t="shared" si="0"/>
        <v>14993199997</v>
      </c>
      <c r="D22">
        <f t="shared" si="5"/>
        <v>14993199998</v>
      </c>
      <c r="E22">
        <v>1499</v>
      </c>
      <c r="F22">
        <v>14</v>
      </c>
      <c r="G22" t="s">
        <v>270</v>
      </c>
      <c r="H22">
        <f t="shared" si="6"/>
        <v>90</v>
      </c>
      <c r="I22">
        <f t="shared" si="6"/>
        <v>1035</v>
      </c>
      <c r="J22">
        <f t="shared" si="6"/>
        <v>45038086</v>
      </c>
      <c r="K22">
        <f t="shared" si="1"/>
        <v>2.54</v>
      </c>
      <c r="L22">
        <f t="shared" si="7"/>
        <v>0.06</v>
      </c>
      <c r="M22">
        <f t="shared" si="8"/>
        <v>500423</v>
      </c>
      <c r="N22">
        <f t="shared" si="9"/>
        <v>9</v>
      </c>
      <c r="O22">
        <f t="shared" si="2"/>
        <v>2932</v>
      </c>
      <c r="P22">
        <f>IF(ISNA(VLOOKUP($D22,toukeiＣ,P$7,FALSE))=TRUE,0,VLOOKUP($D22,toukeiＣ,P$7,FALSE))</f>
        <v>8188</v>
      </c>
      <c r="Q22">
        <f t="shared" si="3"/>
        <v>172576310</v>
      </c>
      <c r="R22">
        <f t="shared" si="4"/>
        <v>9.41</v>
      </c>
      <c r="S22">
        <f t="shared" si="23"/>
        <v>1.98</v>
      </c>
      <c r="T22">
        <f t="shared" si="10"/>
        <v>58860</v>
      </c>
      <c r="U22">
        <f t="shared" si="24"/>
        <v>1</v>
      </c>
      <c r="V22">
        <f t="shared" si="11"/>
        <v>3022</v>
      </c>
      <c r="W22">
        <f t="shared" si="12"/>
        <v>9223</v>
      </c>
      <c r="X22">
        <f t="shared" si="13"/>
        <v>217614396</v>
      </c>
      <c r="Y22">
        <f t="shared" si="14"/>
        <v>2.04</v>
      </c>
      <c r="Z22">
        <f t="shared" si="15"/>
        <v>72010</v>
      </c>
      <c r="AC22">
        <v>14</v>
      </c>
      <c r="AD22" t="str">
        <f t="shared" si="16"/>
        <v>腎尿路生殖器系の疾患</v>
      </c>
      <c r="AE22" s="42">
        <f>V22+0.06</f>
        <v>3022.06</v>
      </c>
      <c r="AF22">
        <f t="shared" si="17"/>
        <v>13</v>
      </c>
      <c r="AH22">
        <v>14</v>
      </c>
      <c r="AI22" t="s">
        <v>8</v>
      </c>
      <c r="AJ22">
        <f t="shared" si="18"/>
        <v>18</v>
      </c>
      <c r="AK22" t="str">
        <f t="shared" si="19"/>
        <v>検査所見で他に分類されないもの</v>
      </c>
      <c r="AL22">
        <f t="shared" si="25"/>
        <v>1691</v>
      </c>
    </row>
    <row r="23" spans="3:38" ht="13.5">
      <c r="C23">
        <f t="shared" si="0"/>
        <v>15993199997</v>
      </c>
      <c r="D23">
        <f t="shared" si="5"/>
        <v>15993199998</v>
      </c>
      <c r="E23">
        <v>1599</v>
      </c>
      <c r="F23">
        <v>15</v>
      </c>
      <c r="G23" t="s">
        <v>167</v>
      </c>
      <c r="H23">
        <f t="shared" si="6"/>
        <v>40</v>
      </c>
      <c r="I23">
        <f t="shared" si="6"/>
        <v>339</v>
      </c>
      <c r="J23">
        <f t="shared" si="6"/>
        <v>12610162</v>
      </c>
      <c r="K23">
        <f t="shared" si="1"/>
        <v>0.71</v>
      </c>
      <c r="L23">
        <f t="shared" si="7"/>
        <v>0.03</v>
      </c>
      <c r="M23">
        <f t="shared" si="8"/>
        <v>315254</v>
      </c>
      <c r="N23">
        <f t="shared" si="9"/>
        <v>19</v>
      </c>
      <c r="O23">
        <f t="shared" si="2"/>
        <v>106</v>
      </c>
      <c r="P23">
        <f t="shared" si="3"/>
        <v>180</v>
      </c>
      <c r="Q23">
        <f t="shared" si="3"/>
        <v>751410</v>
      </c>
      <c r="R23">
        <f t="shared" si="4"/>
        <v>0.04</v>
      </c>
      <c r="S23">
        <f t="shared" si="23"/>
        <v>0.07</v>
      </c>
      <c r="T23">
        <f t="shared" si="10"/>
        <v>7089</v>
      </c>
      <c r="U23">
        <f t="shared" si="24"/>
        <v>18</v>
      </c>
      <c r="V23">
        <f t="shared" si="11"/>
        <v>146</v>
      </c>
      <c r="W23">
        <f t="shared" si="12"/>
        <v>519</v>
      </c>
      <c r="X23">
        <f t="shared" si="13"/>
        <v>13361572</v>
      </c>
      <c r="Y23">
        <f t="shared" si="14"/>
        <v>0.1</v>
      </c>
      <c r="Z23">
        <f t="shared" si="15"/>
        <v>91518</v>
      </c>
      <c r="AC23">
        <v>15</v>
      </c>
      <c r="AD23" t="str">
        <f t="shared" si="16"/>
        <v>妊娠、分娩及び産じょく</v>
      </c>
      <c r="AE23" s="42">
        <f>V23+0.05</f>
        <v>146.05</v>
      </c>
      <c r="AF23">
        <f t="shared" si="17"/>
        <v>18</v>
      </c>
      <c r="AH23">
        <v>15</v>
      </c>
      <c r="AI23" t="s">
        <v>8</v>
      </c>
      <c r="AJ23">
        <f t="shared" si="18"/>
        <v>8</v>
      </c>
      <c r="AK23" t="str">
        <f t="shared" si="19"/>
        <v>耳及び乳様突起の疾患</v>
      </c>
      <c r="AL23">
        <f t="shared" si="25"/>
        <v>1645</v>
      </c>
    </row>
    <row r="24" spans="3:38" ht="13.5">
      <c r="C24">
        <f t="shared" si="0"/>
        <v>16993199997</v>
      </c>
      <c r="D24">
        <f t="shared" si="5"/>
        <v>16993199998</v>
      </c>
      <c r="E24">
        <v>1699</v>
      </c>
      <c r="F24">
        <v>16</v>
      </c>
      <c r="G24" t="s">
        <v>169</v>
      </c>
      <c r="H24">
        <f t="shared" si="6"/>
        <v>10</v>
      </c>
      <c r="I24">
        <f t="shared" si="6"/>
        <v>142</v>
      </c>
      <c r="J24">
        <f t="shared" si="6"/>
        <v>5511126</v>
      </c>
      <c r="K24">
        <f t="shared" si="1"/>
        <v>0.31</v>
      </c>
      <c r="L24">
        <f t="shared" si="7"/>
        <v>0.01</v>
      </c>
      <c r="M24">
        <f t="shared" si="8"/>
        <v>551113</v>
      </c>
      <c r="N24">
        <f t="shared" si="9"/>
        <v>7</v>
      </c>
      <c r="O24">
        <f t="shared" si="2"/>
        <v>22</v>
      </c>
      <c r="P24">
        <f t="shared" si="3"/>
        <v>37</v>
      </c>
      <c r="Q24">
        <f t="shared" si="3"/>
        <v>167840</v>
      </c>
      <c r="R24">
        <f t="shared" si="4"/>
        <v>0.01</v>
      </c>
      <c r="S24">
        <f t="shared" si="23"/>
        <v>0.01</v>
      </c>
      <c r="T24">
        <f t="shared" si="10"/>
        <v>7629</v>
      </c>
      <c r="U24">
        <f t="shared" si="24"/>
        <v>17</v>
      </c>
      <c r="V24">
        <f t="shared" si="11"/>
        <v>32</v>
      </c>
      <c r="W24">
        <f t="shared" si="12"/>
        <v>179</v>
      </c>
      <c r="X24">
        <f t="shared" si="13"/>
        <v>5678966</v>
      </c>
      <c r="Y24">
        <f t="shared" si="14"/>
        <v>0.02</v>
      </c>
      <c r="Z24">
        <f t="shared" si="15"/>
        <v>177468</v>
      </c>
      <c r="AC24">
        <v>16</v>
      </c>
      <c r="AD24" t="str">
        <f t="shared" si="16"/>
        <v>周産期に発生した病態</v>
      </c>
      <c r="AE24" s="42">
        <f>V24+0.04</f>
        <v>32.04</v>
      </c>
      <c r="AF24">
        <f t="shared" si="17"/>
        <v>19</v>
      </c>
      <c r="AH24">
        <v>16</v>
      </c>
      <c r="AI24" t="s">
        <v>8</v>
      </c>
      <c r="AJ24">
        <f t="shared" si="18"/>
        <v>3</v>
      </c>
      <c r="AK24" t="str">
        <f t="shared" si="19"/>
        <v>血液及び造血器、免疫機構の障害</v>
      </c>
      <c r="AL24">
        <f t="shared" si="25"/>
        <v>460</v>
      </c>
    </row>
    <row r="25" spans="3:38" ht="13.5">
      <c r="C25">
        <f t="shared" si="0"/>
        <v>17993199997</v>
      </c>
      <c r="D25">
        <f t="shared" si="5"/>
        <v>17993199998</v>
      </c>
      <c r="E25">
        <v>1799</v>
      </c>
      <c r="F25">
        <v>17</v>
      </c>
      <c r="G25" t="s">
        <v>171</v>
      </c>
      <c r="H25">
        <f t="shared" si="6"/>
        <v>16</v>
      </c>
      <c r="I25">
        <f t="shared" si="6"/>
        <v>201</v>
      </c>
      <c r="J25">
        <f t="shared" si="6"/>
        <v>8405782</v>
      </c>
      <c r="K25">
        <f t="shared" si="1"/>
        <v>0.47</v>
      </c>
      <c r="L25">
        <f t="shared" si="7"/>
        <v>0.01</v>
      </c>
      <c r="M25">
        <f t="shared" si="8"/>
        <v>525361</v>
      </c>
      <c r="N25">
        <f t="shared" si="9"/>
        <v>8</v>
      </c>
      <c r="O25">
        <f t="shared" si="2"/>
        <v>199</v>
      </c>
      <c r="P25">
        <f t="shared" si="3"/>
        <v>312</v>
      </c>
      <c r="Q25">
        <f t="shared" si="3"/>
        <v>3538620</v>
      </c>
      <c r="R25">
        <f t="shared" si="4"/>
        <v>0.19</v>
      </c>
      <c r="S25">
        <f t="shared" si="23"/>
        <v>0.13</v>
      </c>
      <c r="T25">
        <f t="shared" si="10"/>
        <v>17782</v>
      </c>
      <c r="U25">
        <f t="shared" si="24"/>
        <v>6</v>
      </c>
      <c r="V25">
        <f t="shared" si="11"/>
        <v>215</v>
      </c>
      <c r="W25">
        <f t="shared" si="12"/>
        <v>513</v>
      </c>
      <c r="X25">
        <f t="shared" si="13"/>
        <v>11944402</v>
      </c>
      <c r="Y25">
        <f t="shared" si="14"/>
        <v>0.15</v>
      </c>
      <c r="Z25">
        <f t="shared" si="15"/>
        <v>55555</v>
      </c>
      <c r="AC25">
        <v>17</v>
      </c>
      <c r="AD25" t="str">
        <f t="shared" si="16"/>
        <v>先天奇形、変形及び染色体異常</v>
      </c>
      <c r="AE25" s="42">
        <f>V25+0.03</f>
        <v>215.03</v>
      </c>
      <c r="AF25">
        <f t="shared" si="17"/>
        <v>17</v>
      </c>
      <c r="AH25">
        <v>17</v>
      </c>
      <c r="AI25" t="s">
        <v>8</v>
      </c>
      <c r="AJ25">
        <f t="shared" si="18"/>
        <v>17</v>
      </c>
      <c r="AK25" t="str">
        <f t="shared" si="19"/>
        <v>先天奇形、変形及び染色体異常</v>
      </c>
      <c r="AL25">
        <f t="shared" si="25"/>
        <v>215</v>
      </c>
    </row>
    <row r="26" spans="3:38" ht="13.5">
      <c r="C26">
        <f t="shared" si="0"/>
        <v>18993199997</v>
      </c>
      <c r="D26">
        <f t="shared" si="5"/>
        <v>18993199998</v>
      </c>
      <c r="E26">
        <v>1899</v>
      </c>
      <c r="F26">
        <v>18</v>
      </c>
      <c r="G26" t="s">
        <v>173</v>
      </c>
      <c r="H26">
        <f t="shared" si="6"/>
        <v>50</v>
      </c>
      <c r="I26">
        <f t="shared" si="6"/>
        <v>752</v>
      </c>
      <c r="J26">
        <f t="shared" si="6"/>
        <v>28197772</v>
      </c>
      <c r="K26">
        <f t="shared" si="1"/>
        <v>1.59</v>
      </c>
      <c r="L26">
        <f t="shared" si="7"/>
        <v>0.03</v>
      </c>
      <c r="M26">
        <f t="shared" si="8"/>
        <v>563955</v>
      </c>
      <c r="N26">
        <f t="shared" si="9"/>
        <v>5</v>
      </c>
      <c r="O26">
        <f t="shared" si="2"/>
        <v>1641</v>
      </c>
      <c r="P26">
        <f t="shared" si="3"/>
        <v>2309</v>
      </c>
      <c r="Q26">
        <f t="shared" si="3"/>
        <v>18551630</v>
      </c>
      <c r="R26">
        <f t="shared" si="4"/>
        <v>1.01</v>
      </c>
      <c r="S26">
        <f t="shared" si="23"/>
        <v>1.11</v>
      </c>
      <c r="T26">
        <f t="shared" si="10"/>
        <v>11305</v>
      </c>
      <c r="U26">
        <f t="shared" si="24"/>
        <v>12</v>
      </c>
      <c r="V26">
        <f t="shared" si="11"/>
        <v>1691</v>
      </c>
      <c r="W26">
        <f t="shared" si="12"/>
        <v>3061</v>
      </c>
      <c r="X26">
        <f t="shared" si="13"/>
        <v>46749402</v>
      </c>
      <c r="Y26">
        <f t="shared" si="14"/>
        <v>1.14</v>
      </c>
      <c r="Z26">
        <f t="shared" si="15"/>
        <v>27646</v>
      </c>
      <c r="AC26">
        <v>18</v>
      </c>
      <c r="AD26" t="str">
        <f t="shared" si="16"/>
        <v>検査所見で他に分類されないもの</v>
      </c>
      <c r="AE26" s="42">
        <f>V26+0.02</f>
        <v>1691.02</v>
      </c>
      <c r="AF26">
        <f t="shared" si="17"/>
        <v>14</v>
      </c>
      <c r="AH26">
        <v>18</v>
      </c>
      <c r="AI26" t="s">
        <v>8</v>
      </c>
      <c r="AJ26">
        <f t="shared" si="18"/>
        <v>15</v>
      </c>
      <c r="AK26" t="str">
        <f t="shared" si="19"/>
        <v>妊娠、分娩及び産じょく</v>
      </c>
      <c r="AL26">
        <f t="shared" si="25"/>
        <v>146</v>
      </c>
    </row>
    <row r="27" spans="3:38" ht="13.5">
      <c r="C27">
        <f t="shared" si="0"/>
        <v>19993199997</v>
      </c>
      <c r="D27">
        <f t="shared" si="5"/>
        <v>19993199998</v>
      </c>
      <c r="E27">
        <v>1999</v>
      </c>
      <c r="F27">
        <v>19</v>
      </c>
      <c r="G27" t="s">
        <v>175</v>
      </c>
      <c r="H27">
        <f t="shared" si="6"/>
        <v>194</v>
      </c>
      <c r="I27">
        <f t="shared" si="6"/>
        <v>3133</v>
      </c>
      <c r="J27">
        <f t="shared" si="6"/>
        <v>127330160</v>
      </c>
      <c r="K27">
        <f t="shared" si="1"/>
        <v>7.19</v>
      </c>
      <c r="L27">
        <f t="shared" si="7"/>
        <v>0.13</v>
      </c>
      <c r="M27">
        <f t="shared" si="8"/>
        <v>656341</v>
      </c>
      <c r="N27">
        <f t="shared" si="9"/>
        <v>4</v>
      </c>
      <c r="O27">
        <f t="shared" si="2"/>
        <v>3477</v>
      </c>
      <c r="P27">
        <f t="shared" si="3"/>
        <v>7167</v>
      </c>
      <c r="Q27">
        <f t="shared" si="3"/>
        <v>60495230</v>
      </c>
      <c r="R27">
        <f t="shared" si="4"/>
        <v>3.3</v>
      </c>
      <c r="S27">
        <f t="shared" si="23"/>
        <v>2.35</v>
      </c>
      <c r="T27">
        <f t="shared" si="10"/>
        <v>17399</v>
      </c>
      <c r="U27">
        <f t="shared" si="24"/>
        <v>7</v>
      </c>
      <c r="V27">
        <f t="shared" si="11"/>
        <v>3671</v>
      </c>
      <c r="W27">
        <f t="shared" si="12"/>
        <v>10300</v>
      </c>
      <c r="X27">
        <f t="shared" si="13"/>
        <v>187825390</v>
      </c>
      <c r="Y27">
        <f t="shared" si="14"/>
        <v>2.48</v>
      </c>
      <c r="Z27">
        <f t="shared" si="15"/>
        <v>51165</v>
      </c>
      <c r="AC27">
        <v>19</v>
      </c>
      <c r="AD27" t="str">
        <f t="shared" si="16"/>
        <v>損傷、中毒及びその他の外因の影響</v>
      </c>
      <c r="AE27" s="42">
        <f>V27+0.01</f>
        <v>3671.01</v>
      </c>
      <c r="AF27">
        <f t="shared" si="17"/>
        <v>12</v>
      </c>
      <c r="AH27">
        <v>19</v>
      </c>
      <c r="AI27" t="s">
        <v>8</v>
      </c>
      <c r="AJ27">
        <f t="shared" si="18"/>
        <v>16</v>
      </c>
      <c r="AK27" t="str">
        <f t="shared" si="19"/>
        <v>周産期に発生した病態</v>
      </c>
      <c r="AL27">
        <f t="shared" si="25"/>
        <v>32</v>
      </c>
    </row>
    <row r="28" spans="3:38" ht="13.5">
      <c r="C28" s="52">
        <f t="shared" si="0"/>
        <v>22993199997</v>
      </c>
      <c r="D28" s="52">
        <f t="shared" si="5"/>
        <v>22993199998</v>
      </c>
      <c r="E28" s="52">
        <v>2299</v>
      </c>
      <c r="F28" s="52">
        <v>22</v>
      </c>
      <c r="G28" s="52" t="s">
        <v>271</v>
      </c>
      <c r="H28" s="52">
        <f t="shared" si="6"/>
        <v>0</v>
      </c>
      <c r="I28" s="52">
        <f t="shared" si="6"/>
        <v>0</v>
      </c>
      <c r="J28" s="52">
        <f t="shared" si="6"/>
        <v>0</v>
      </c>
      <c r="K28" s="52">
        <f t="shared" si="1"/>
        <v>0</v>
      </c>
      <c r="L28" s="52">
        <f t="shared" si="7"/>
        <v>0</v>
      </c>
      <c r="M28" s="52">
        <f t="shared" si="8"/>
        <v>0</v>
      </c>
      <c r="N28" s="52" t="e">
        <f t="shared" si="9"/>
        <v>#N/A</v>
      </c>
      <c r="O28" s="52">
        <f t="shared" si="2"/>
        <v>0</v>
      </c>
      <c r="P28" s="52">
        <f t="shared" si="3"/>
        <v>0</v>
      </c>
      <c r="Q28" s="52">
        <f t="shared" si="3"/>
        <v>0</v>
      </c>
      <c r="R28" s="52">
        <f t="shared" si="4"/>
        <v>0</v>
      </c>
      <c r="S28" s="52">
        <f t="shared" si="23"/>
        <v>0</v>
      </c>
      <c r="T28" s="52">
        <f t="shared" si="10"/>
        <v>0</v>
      </c>
      <c r="U28" s="52">
        <f t="shared" si="24"/>
        <v>20</v>
      </c>
      <c r="V28" s="52">
        <f t="shared" si="11"/>
        <v>0</v>
      </c>
      <c r="W28" s="52">
        <f t="shared" si="12"/>
        <v>0</v>
      </c>
      <c r="X28" s="52">
        <f t="shared" si="13"/>
        <v>0</v>
      </c>
      <c r="Y28" s="52">
        <f t="shared" si="14"/>
        <v>0</v>
      </c>
      <c r="Z28" s="52">
        <f t="shared" si="15"/>
        <v>0</v>
      </c>
      <c r="AC28" s="52">
        <v>22</v>
      </c>
      <c r="AD28" s="52" t="str">
        <f t="shared" si="16"/>
        <v>その他の特殊目的用コード</v>
      </c>
      <c r="AE28" s="54">
        <f>V28+0.01</f>
        <v>0.01</v>
      </c>
      <c r="AF28" s="52">
        <f t="shared" si="17"/>
        <v>20</v>
      </c>
      <c r="AH28" s="52">
        <v>20</v>
      </c>
      <c r="AI28" s="52" t="s">
        <v>273</v>
      </c>
      <c r="AJ28" s="52">
        <v>22</v>
      </c>
      <c r="AK28" s="52" t="str">
        <f>VLOOKUP(AJ28,$AC$9:$AD$28,2,FALSE)</f>
        <v>その他の特殊目的用コード</v>
      </c>
      <c r="AL28" s="52">
        <f t="shared" si="25"/>
        <v>0</v>
      </c>
    </row>
    <row r="29" spans="7:26" ht="13.5">
      <c r="G29" t="s">
        <v>196</v>
      </c>
      <c r="H29">
        <f>SUM(H9:H28)</f>
        <v>3154</v>
      </c>
      <c r="I29">
        <f>SUM(I9:I27)</f>
        <v>54541</v>
      </c>
      <c r="J29">
        <f>SUM(J9:J27)</f>
        <v>1769761278</v>
      </c>
      <c r="K29">
        <f t="shared" si="1"/>
        <v>100</v>
      </c>
      <c r="L29">
        <f t="shared" si="7"/>
        <v>2.13</v>
      </c>
      <c r="M29">
        <f t="shared" si="8"/>
        <v>561116</v>
      </c>
      <c r="O29">
        <f>SUM(O9:O28)</f>
        <v>120786</v>
      </c>
      <c r="P29">
        <f>SUM(P9:P28)</f>
        <v>207317</v>
      </c>
      <c r="Q29">
        <f>SUM(Q9:Q28)</f>
        <v>1833973290</v>
      </c>
      <c r="R29">
        <f t="shared" si="4"/>
        <v>100</v>
      </c>
      <c r="S29">
        <f t="shared" si="23"/>
        <v>81.48</v>
      </c>
      <c r="T29">
        <f t="shared" si="10"/>
        <v>15184</v>
      </c>
      <c r="V29">
        <f t="shared" si="11"/>
        <v>123940</v>
      </c>
      <c r="W29">
        <f t="shared" si="12"/>
        <v>261858</v>
      </c>
      <c r="X29">
        <f t="shared" si="13"/>
        <v>3603734568</v>
      </c>
      <c r="Y29">
        <f t="shared" si="14"/>
        <v>83.61</v>
      </c>
      <c r="Z29">
        <f t="shared" si="15"/>
        <v>29076</v>
      </c>
    </row>
    <row r="31" spans="8:10" ht="13.5">
      <c r="H31">
        <f>VLOOKUP(A1,郡市町村名,4,FALSE)</f>
        <v>319999</v>
      </c>
      <c r="J31" t="s">
        <v>195</v>
      </c>
    </row>
    <row r="32" spans="8:10" ht="13.5">
      <c r="H32" t="str">
        <f>VLOOKUP(A1,郡市町村名,5,FALSE)</f>
        <v>鳥取県</v>
      </c>
      <c r="J32">
        <f>VLOOKUP(H31,hihoC,2,FALSE)</f>
        <v>148236</v>
      </c>
    </row>
    <row r="33" spans="8:22" ht="13.5">
      <c r="H33" t="s">
        <v>193</v>
      </c>
      <c r="O33" t="s">
        <v>194</v>
      </c>
      <c r="V33" t="s">
        <v>7</v>
      </c>
    </row>
    <row r="34" spans="8:26" ht="13.5">
      <c r="H34" t="s">
        <v>186</v>
      </c>
      <c r="I34" t="s">
        <v>187</v>
      </c>
      <c r="J34" t="s">
        <v>188</v>
      </c>
      <c r="O34" t="s">
        <v>186</v>
      </c>
      <c r="P34" t="s">
        <v>187</v>
      </c>
      <c r="Q34" t="s">
        <v>188</v>
      </c>
      <c r="V34" t="s">
        <v>186</v>
      </c>
      <c r="W34" t="s">
        <v>187</v>
      </c>
      <c r="X34" t="s">
        <v>188</v>
      </c>
      <c r="Y34" t="s">
        <v>190</v>
      </c>
      <c r="Z34" t="s">
        <v>191</v>
      </c>
    </row>
    <row r="35" spans="3:26" ht="13.5">
      <c r="C35">
        <f>VALUE(E35&amp;H$31&amp;H$5)</f>
        <v>1993199997</v>
      </c>
      <c r="D35">
        <f>VALUE(E35&amp;H$31&amp;O$5)</f>
        <v>1993199998</v>
      </c>
      <c r="E35">
        <v>199</v>
      </c>
      <c r="G35" t="s">
        <v>139</v>
      </c>
      <c r="H35">
        <f>IF(ISNA(VLOOKUP($C35,toukeiＣ,H$7,FALSE))=TRUE,0,VLOOKUP($C35,toukeiＣ,H$7,FALSE))</f>
        <v>50</v>
      </c>
      <c r="I35">
        <f>IF(ISNA(VLOOKUP($C35,toukeiＣ,I$7,FALSE))=TRUE,0,VLOOKUP($C35,toukeiＣ,I$7,FALSE))</f>
        <v>687</v>
      </c>
      <c r="J35">
        <f>IF(ISNA(VLOOKUP($C35,toukeiＣ,J$7,FALSE))=TRUE,0,VLOOKUP($C35,toukeiＣ,J$7,FALSE))</f>
        <v>23972838</v>
      </c>
      <c r="O35">
        <f aca="true" t="shared" si="26" ref="O35:O54">IF(ISNA(VLOOKUP($D35,toukeiＣ,O$7,FALSE))=TRUE,0,VLOOKUP($D35,toukeiＣ,O$7,FALSE))</f>
        <v>3721</v>
      </c>
      <c r="P35">
        <f aca="true" t="shared" si="27" ref="P35:Q54">IF(ISNA(VLOOKUP($D35,toukeiＣ,P$7,FALSE))=TRUE,0,VLOOKUP($D35,toukeiＣ,P$7,FALSE))</f>
        <v>5883</v>
      </c>
      <c r="Q35">
        <f t="shared" si="27"/>
        <v>51401800</v>
      </c>
      <c r="V35">
        <f>H35+O35</f>
        <v>3771</v>
      </c>
      <c r="W35">
        <f aca="true" t="shared" si="28" ref="W35:W53">I35+P35</f>
        <v>6570</v>
      </c>
      <c r="X35">
        <f aca="true" t="shared" si="29" ref="X35:X53">J35+Q35</f>
        <v>75374638</v>
      </c>
      <c r="Y35">
        <f>ROUND(V35/$J$32*100,2)</f>
        <v>2.54</v>
      </c>
      <c r="Z35">
        <f>IF(V35=0,0,ROUND(X35/V35,0))</f>
        <v>19988</v>
      </c>
    </row>
    <row r="36" spans="3:26" ht="13.5">
      <c r="C36">
        <f aca="true" t="shared" si="30" ref="C36:C54">VALUE(E36&amp;H$31&amp;H$5)</f>
        <v>2993199997</v>
      </c>
      <c r="D36">
        <f aca="true" t="shared" si="31" ref="D36:D54">VALUE(E36&amp;H$31&amp;O$5)</f>
        <v>2993199998</v>
      </c>
      <c r="E36">
        <v>299</v>
      </c>
      <c r="G36" t="s">
        <v>141</v>
      </c>
      <c r="H36">
        <f aca="true" t="shared" si="32" ref="H36:J54">IF(ISNA(VLOOKUP($C36,toukeiＣ,H$7,FALSE))=TRUE,0,VLOOKUP($C36,toukeiＣ,H$7,FALSE))</f>
        <v>539</v>
      </c>
      <c r="I36">
        <f t="shared" si="32"/>
        <v>6805</v>
      </c>
      <c r="J36">
        <f t="shared" si="32"/>
        <v>382923640</v>
      </c>
      <c r="O36">
        <f t="shared" si="26"/>
        <v>3788</v>
      </c>
      <c r="P36">
        <f t="shared" si="27"/>
        <v>6387</v>
      </c>
      <c r="Q36">
        <f t="shared" si="27"/>
        <v>173118330</v>
      </c>
      <c r="V36">
        <f aca="true" t="shared" si="33" ref="V36:V53">H36+O36</f>
        <v>4327</v>
      </c>
      <c r="W36">
        <f t="shared" si="28"/>
        <v>13192</v>
      </c>
      <c r="X36">
        <f t="shared" si="29"/>
        <v>556041970</v>
      </c>
      <c r="Y36">
        <f aca="true" t="shared" si="34" ref="Y36:Y55">ROUND(V36/$J$32*100,2)</f>
        <v>2.92</v>
      </c>
      <c r="Z36">
        <f aca="true" t="shared" si="35" ref="Z36:Z55">IF(V36=0,0,ROUND(X36/V36,0))</f>
        <v>128505</v>
      </c>
    </row>
    <row r="37" spans="3:26" ht="13.5">
      <c r="C37">
        <f t="shared" si="30"/>
        <v>3993199997</v>
      </c>
      <c r="D37">
        <f t="shared" si="31"/>
        <v>3993199998</v>
      </c>
      <c r="E37">
        <v>399</v>
      </c>
      <c r="G37" t="s">
        <v>143</v>
      </c>
      <c r="H37">
        <f t="shared" si="32"/>
        <v>17</v>
      </c>
      <c r="I37">
        <f t="shared" si="32"/>
        <v>186</v>
      </c>
      <c r="J37">
        <f t="shared" si="32"/>
        <v>8453014</v>
      </c>
      <c r="O37">
        <f t="shared" si="26"/>
        <v>443</v>
      </c>
      <c r="P37">
        <f t="shared" si="27"/>
        <v>717</v>
      </c>
      <c r="Q37">
        <f t="shared" si="27"/>
        <v>9217640</v>
      </c>
      <c r="V37">
        <f t="shared" si="33"/>
        <v>460</v>
      </c>
      <c r="W37">
        <f t="shared" si="28"/>
        <v>903</v>
      </c>
      <c r="X37">
        <f t="shared" si="29"/>
        <v>17670654</v>
      </c>
      <c r="Y37">
        <f t="shared" si="34"/>
        <v>0.31</v>
      </c>
      <c r="Z37">
        <f t="shared" si="35"/>
        <v>38414</v>
      </c>
    </row>
    <row r="38" spans="3:26" ht="13.5">
      <c r="C38">
        <f t="shared" si="30"/>
        <v>4993199997</v>
      </c>
      <c r="D38">
        <f t="shared" si="31"/>
        <v>4993199998</v>
      </c>
      <c r="E38">
        <v>499</v>
      </c>
      <c r="G38" t="s">
        <v>145</v>
      </c>
      <c r="H38">
        <f t="shared" si="32"/>
        <v>103</v>
      </c>
      <c r="I38">
        <f t="shared" si="32"/>
        <v>1456</v>
      </c>
      <c r="J38">
        <f t="shared" si="32"/>
        <v>49229496</v>
      </c>
      <c r="O38">
        <f t="shared" si="26"/>
        <v>12713</v>
      </c>
      <c r="P38">
        <f t="shared" si="27"/>
        <v>18167</v>
      </c>
      <c r="Q38">
        <f t="shared" si="27"/>
        <v>191515220</v>
      </c>
      <c r="V38">
        <f t="shared" si="33"/>
        <v>12816</v>
      </c>
      <c r="W38">
        <f t="shared" si="28"/>
        <v>19623</v>
      </c>
      <c r="X38">
        <f t="shared" si="29"/>
        <v>240744716</v>
      </c>
      <c r="Y38">
        <f t="shared" si="34"/>
        <v>8.65</v>
      </c>
      <c r="Z38">
        <f t="shared" si="35"/>
        <v>18785</v>
      </c>
    </row>
    <row r="39" spans="3:26" ht="13.5">
      <c r="C39">
        <f t="shared" si="30"/>
        <v>5993199997</v>
      </c>
      <c r="D39">
        <f t="shared" si="31"/>
        <v>5993199998</v>
      </c>
      <c r="E39">
        <v>599</v>
      </c>
      <c r="G39" t="s">
        <v>147</v>
      </c>
      <c r="H39">
        <f>IF(ISNA(VLOOKUP($C39,toukeiＣ,H$7,FALSE))=TRUE,0,VLOOKUP($C39,toukeiＣ,H$7,FALSE))</f>
        <v>684</v>
      </c>
      <c r="I39">
        <f t="shared" si="32"/>
        <v>19599</v>
      </c>
      <c r="J39">
        <f t="shared" si="32"/>
        <v>291658174</v>
      </c>
      <c r="O39">
        <f t="shared" si="26"/>
        <v>6059</v>
      </c>
      <c r="P39">
        <f t="shared" si="27"/>
        <v>12194</v>
      </c>
      <c r="Q39">
        <f t="shared" si="27"/>
        <v>116095970</v>
      </c>
      <c r="V39">
        <f t="shared" si="33"/>
        <v>6743</v>
      </c>
      <c r="W39">
        <f t="shared" si="28"/>
        <v>31793</v>
      </c>
      <c r="X39">
        <f t="shared" si="29"/>
        <v>407754144</v>
      </c>
      <c r="Y39">
        <f t="shared" si="34"/>
        <v>4.55</v>
      </c>
      <c r="Z39">
        <f t="shared" si="35"/>
        <v>60471</v>
      </c>
    </row>
    <row r="40" spans="3:26" ht="13.5">
      <c r="C40">
        <f t="shared" si="30"/>
        <v>6993199997</v>
      </c>
      <c r="D40">
        <f t="shared" si="31"/>
        <v>6993199998</v>
      </c>
      <c r="E40">
        <v>699</v>
      </c>
      <c r="G40" t="s">
        <v>149</v>
      </c>
      <c r="H40">
        <f t="shared" si="32"/>
        <v>237</v>
      </c>
      <c r="I40">
        <f t="shared" si="32"/>
        <v>5748</v>
      </c>
      <c r="J40">
        <f t="shared" si="32"/>
        <v>131519330</v>
      </c>
      <c r="O40">
        <f t="shared" si="26"/>
        <v>3511</v>
      </c>
      <c r="P40">
        <f t="shared" si="27"/>
        <v>6237</v>
      </c>
      <c r="Q40">
        <f t="shared" si="27"/>
        <v>109848720</v>
      </c>
      <c r="V40">
        <f t="shared" si="33"/>
        <v>3748</v>
      </c>
      <c r="W40">
        <f t="shared" si="28"/>
        <v>11985</v>
      </c>
      <c r="X40">
        <f t="shared" si="29"/>
        <v>241368050</v>
      </c>
      <c r="Y40">
        <f t="shared" si="34"/>
        <v>2.53</v>
      </c>
      <c r="Z40">
        <f t="shared" si="35"/>
        <v>64399</v>
      </c>
    </row>
    <row r="41" spans="3:26" ht="13.5">
      <c r="C41">
        <f t="shared" si="30"/>
        <v>7993199997</v>
      </c>
      <c r="D41">
        <f t="shared" si="31"/>
        <v>7993199998</v>
      </c>
      <c r="E41">
        <v>799</v>
      </c>
      <c r="G41" t="s">
        <v>151</v>
      </c>
      <c r="H41">
        <f>IF(ISNA(VLOOKUP($C41,toukeiＣ,H$7,FALSE))=TRUE,0,VLOOKUP($C41,toukeiＣ,H$7,FALSE))</f>
        <v>111</v>
      </c>
      <c r="I41">
        <f t="shared" si="32"/>
        <v>573</v>
      </c>
      <c r="J41">
        <f t="shared" si="32"/>
        <v>41286200</v>
      </c>
      <c r="O41">
        <f t="shared" si="26"/>
        <v>6872</v>
      </c>
      <c r="P41">
        <f t="shared" si="27"/>
        <v>8253</v>
      </c>
      <c r="Q41">
        <f t="shared" si="27"/>
        <v>65710750</v>
      </c>
      <c r="V41">
        <f t="shared" si="33"/>
        <v>6983</v>
      </c>
      <c r="W41">
        <f t="shared" si="28"/>
        <v>8826</v>
      </c>
      <c r="X41">
        <f t="shared" si="29"/>
        <v>106996950</v>
      </c>
      <c r="Y41">
        <f t="shared" si="34"/>
        <v>4.71</v>
      </c>
      <c r="Z41">
        <f t="shared" si="35"/>
        <v>15322</v>
      </c>
    </row>
    <row r="42" spans="3:26" ht="13.5">
      <c r="C42">
        <f t="shared" si="30"/>
        <v>8993199997</v>
      </c>
      <c r="D42">
        <f t="shared" si="31"/>
        <v>8993199998</v>
      </c>
      <c r="E42">
        <v>899</v>
      </c>
      <c r="G42" t="s">
        <v>153</v>
      </c>
      <c r="H42">
        <f t="shared" si="32"/>
        <v>31</v>
      </c>
      <c r="I42">
        <f t="shared" si="32"/>
        <v>249</v>
      </c>
      <c r="J42">
        <f t="shared" si="32"/>
        <v>11086508</v>
      </c>
      <c r="O42">
        <f t="shared" si="26"/>
        <v>1614</v>
      </c>
      <c r="P42">
        <f t="shared" si="27"/>
        <v>2734</v>
      </c>
      <c r="Q42">
        <f t="shared" si="27"/>
        <v>14984840</v>
      </c>
      <c r="V42">
        <f t="shared" si="33"/>
        <v>1645</v>
      </c>
      <c r="W42">
        <f t="shared" si="28"/>
        <v>2983</v>
      </c>
      <c r="X42">
        <f t="shared" si="29"/>
        <v>26071348</v>
      </c>
      <c r="Y42">
        <f t="shared" si="34"/>
        <v>1.11</v>
      </c>
      <c r="Z42">
        <f t="shared" si="35"/>
        <v>15849</v>
      </c>
    </row>
    <row r="43" spans="3:26" ht="13.5">
      <c r="C43">
        <f t="shared" si="30"/>
        <v>9993199997</v>
      </c>
      <c r="D43">
        <f t="shared" si="31"/>
        <v>9993199998</v>
      </c>
      <c r="E43">
        <v>999</v>
      </c>
      <c r="G43" t="s">
        <v>155</v>
      </c>
      <c r="H43">
        <f t="shared" si="32"/>
        <v>455</v>
      </c>
      <c r="I43">
        <f t="shared" si="32"/>
        <v>6701</v>
      </c>
      <c r="J43">
        <f t="shared" si="32"/>
        <v>326311442</v>
      </c>
      <c r="O43">
        <f t="shared" si="26"/>
        <v>20865</v>
      </c>
      <c r="P43">
        <f t="shared" si="27"/>
        <v>29048</v>
      </c>
      <c r="Q43">
        <f t="shared" si="27"/>
        <v>239992710</v>
      </c>
      <c r="V43">
        <f t="shared" si="33"/>
        <v>21320</v>
      </c>
      <c r="W43">
        <f t="shared" si="28"/>
        <v>35749</v>
      </c>
      <c r="X43">
        <f t="shared" si="29"/>
        <v>566304152</v>
      </c>
      <c r="Y43">
        <f t="shared" si="34"/>
        <v>14.38</v>
      </c>
      <c r="Z43">
        <f t="shared" si="35"/>
        <v>26562</v>
      </c>
    </row>
    <row r="44" spans="3:26" ht="13.5">
      <c r="C44">
        <f t="shared" si="30"/>
        <v>10993199997</v>
      </c>
      <c r="D44">
        <f t="shared" si="31"/>
        <v>10993199998</v>
      </c>
      <c r="E44">
        <v>1099</v>
      </c>
      <c r="G44" t="s">
        <v>157</v>
      </c>
      <c r="H44">
        <f t="shared" si="32"/>
        <v>148</v>
      </c>
      <c r="I44">
        <f t="shared" si="32"/>
        <v>1861</v>
      </c>
      <c r="J44">
        <f t="shared" si="32"/>
        <v>69533362</v>
      </c>
      <c r="O44">
        <f t="shared" si="26"/>
        <v>9394</v>
      </c>
      <c r="P44">
        <f t="shared" si="27"/>
        <v>13827</v>
      </c>
      <c r="Q44">
        <f>IF(ISNA(VLOOKUP($D44,toukeiＣ,Q$7,FALSE))=TRUE,0,VLOOKUP($D44,toukeiＣ,Q$7,FALSE))</f>
        <v>87638730</v>
      </c>
      <c r="V44">
        <f t="shared" si="33"/>
        <v>9542</v>
      </c>
      <c r="W44">
        <f t="shared" si="28"/>
        <v>15688</v>
      </c>
      <c r="X44">
        <f t="shared" si="29"/>
        <v>157172092</v>
      </c>
      <c r="Y44">
        <f t="shared" si="34"/>
        <v>6.44</v>
      </c>
      <c r="Z44">
        <f t="shared" si="35"/>
        <v>16472</v>
      </c>
    </row>
    <row r="45" spans="3:26" ht="13.5">
      <c r="C45">
        <f t="shared" si="30"/>
        <v>11993199997</v>
      </c>
      <c r="D45">
        <f t="shared" si="31"/>
        <v>11993199998</v>
      </c>
      <c r="E45">
        <v>1199</v>
      </c>
      <c r="G45" t="s">
        <v>159</v>
      </c>
      <c r="H45">
        <f t="shared" si="32"/>
        <v>210</v>
      </c>
      <c r="I45">
        <f t="shared" si="32"/>
        <v>2319</v>
      </c>
      <c r="J45">
        <f t="shared" si="32"/>
        <v>93953514</v>
      </c>
      <c r="O45">
        <f t="shared" si="26"/>
        <v>26427</v>
      </c>
      <c r="P45">
        <f t="shared" si="27"/>
        <v>51552</v>
      </c>
      <c r="Q45">
        <f t="shared" si="27"/>
        <v>358569180</v>
      </c>
      <c r="V45">
        <f t="shared" si="33"/>
        <v>26637</v>
      </c>
      <c r="W45">
        <f t="shared" si="28"/>
        <v>53871</v>
      </c>
      <c r="X45">
        <f t="shared" si="29"/>
        <v>452522694</v>
      </c>
      <c r="Y45">
        <f t="shared" si="34"/>
        <v>17.97</v>
      </c>
      <c r="Z45">
        <f t="shared" si="35"/>
        <v>16989</v>
      </c>
    </row>
    <row r="46" spans="3:26" ht="13.5">
      <c r="C46">
        <f t="shared" si="30"/>
        <v>12993199997</v>
      </c>
      <c r="D46">
        <f t="shared" si="31"/>
        <v>12993199998</v>
      </c>
      <c r="E46">
        <v>1299</v>
      </c>
      <c r="G46" t="s">
        <v>161</v>
      </c>
      <c r="H46">
        <f t="shared" si="32"/>
        <v>20</v>
      </c>
      <c r="I46">
        <f t="shared" si="32"/>
        <v>316</v>
      </c>
      <c r="J46">
        <f t="shared" si="32"/>
        <v>9042170</v>
      </c>
      <c r="O46">
        <f t="shared" si="26"/>
        <v>5262</v>
      </c>
      <c r="P46">
        <f t="shared" si="27"/>
        <v>7244</v>
      </c>
      <c r="Q46">
        <f t="shared" si="27"/>
        <v>32395000</v>
      </c>
      <c r="V46">
        <f t="shared" si="33"/>
        <v>5282</v>
      </c>
      <c r="W46">
        <f t="shared" si="28"/>
        <v>7560</v>
      </c>
      <c r="X46">
        <f t="shared" si="29"/>
        <v>41437170</v>
      </c>
      <c r="Y46">
        <f t="shared" si="34"/>
        <v>3.56</v>
      </c>
      <c r="Z46">
        <f t="shared" si="35"/>
        <v>7845</v>
      </c>
    </row>
    <row r="47" spans="3:26" ht="13.5">
      <c r="C47">
        <f t="shared" si="30"/>
        <v>13993199997</v>
      </c>
      <c r="D47">
        <f t="shared" si="31"/>
        <v>13993199998</v>
      </c>
      <c r="E47">
        <v>1399</v>
      </c>
      <c r="G47" t="s">
        <v>163</v>
      </c>
      <c r="H47">
        <f t="shared" si="32"/>
        <v>149</v>
      </c>
      <c r="I47">
        <f t="shared" si="32"/>
        <v>2439</v>
      </c>
      <c r="J47">
        <f t="shared" si="32"/>
        <v>103698502</v>
      </c>
      <c r="O47">
        <f t="shared" si="26"/>
        <v>11740</v>
      </c>
      <c r="P47">
        <f t="shared" si="27"/>
        <v>26881</v>
      </c>
      <c r="Q47">
        <f t="shared" si="27"/>
        <v>127403360</v>
      </c>
      <c r="V47">
        <f t="shared" si="33"/>
        <v>11889</v>
      </c>
      <c r="W47">
        <f t="shared" si="28"/>
        <v>29320</v>
      </c>
      <c r="X47">
        <f t="shared" si="29"/>
        <v>231101862</v>
      </c>
      <c r="Y47">
        <f t="shared" si="34"/>
        <v>8.02</v>
      </c>
      <c r="Z47">
        <f t="shared" si="35"/>
        <v>19438</v>
      </c>
    </row>
    <row r="48" spans="3:26" ht="13.5">
      <c r="C48">
        <f t="shared" si="30"/>
        <v>14993199997</v>
      </c>
      <c r="D48">
        <f t="shared" si="31"/>
        <v>14993199998</v>
      </c>
      <c r="E48">
        <v>1499</v>
      </c>
      <c r="G48" t="s">
        <v>165</v>
      </c>
      <c r="H48">
        <f t="shared" si="32"/>
        <v>90</v>
      </c>
      <c r="I48">
        <f t="shared" si="32"/>
        <v>1035</v>
      </c>
      <c r="J48">
        <f t="shared" si="32"/>
        <v>45038086</v>
      </c>
      <c r="O48">
        <f t="shared" si="26"/>
        <v>2932</v>
      </c>
      <c r="P48">
        <f>IF(ISNA(VLOOKUP($D48,toukeiＣ,P$7,FALSE))=TRUE,0,VLOOKUP($D48,toukeiＣ,P$7,FALSE))</f>
        <v>8188</v>
      </c>
      <c r="Q48">
        <f t="shared" si="27"/>
        <v>172576310</v>
      </c>
      <c r="V48">
        <f t="shared" si="33"/>
        <v>3022</v>
      </c>
      <c r="W48">
        <f t="shared" si="28"/>
        <v>9223</v>
      </c>
      <c r="X48">
        <f t="shared" si="29"/>
        <v>217614396</v>
      </c>
      <c r="Y48">
        <f t="shared" si="34"/>
        <v>2.04</v>
      </c>
      <c r="Z48">
        <f t="shared" si="35"/>
        <v>72010</v>
      </c>
    </row>
    <row r="49" spans="3:26" ht="13.5">
      <c r="C49">
        <f t="shared" si="30"/>
        <v>15993199997</v>
      </c>
      <c r="D49">
        <f t="shared" si="31"/>
        <v>15993199998</v>
      </c>
      <c r="E49">
        <v>1599</v>
      </c>
      <c r="G49" t="s">
        <v>167</v>
      </c>
      <c r="H49">
        <f t="shared" si="32"/>
        <v>40</v>
      </c>
      <c r="I49">
        <f t="shared" si="32"/>
        <v>339</v>
      </c>
      <c r="J49">
        <f t="shared" si="32"/>
        <v>12610162</v>
      </c>
      <c r="O49">
        <f t="shared" si="26"/>
        <v>106</v>
      </c>
      <c r="P49">
        <f t="shared" si="27"/>
        <v>180</v>
      </c>
      <c r="Q49">
        <f t="shared" si="27"/>
        <v>751410</v>
      </c>
      <c r="V49">
        <f t="shared" si="33"/>
        <v>146</v>
      </c>
      <c r="W49">
        <f t="shared" si="28"/>
        <v>519</v>
      </c>
      <c r="X49">
        <f t="shared" si="29"/>
        <v>13361572</v>
      </c>
      <c r="Y49">
        <f t="shared" si="34"/>
        <v>0.1</v>
      </c>
      <c r="Z49">
        <f t="shared" si="35"/>
        <v>91518</v>
      </c>
    </row>
    <row r="50" spans="3:26" ht="13.5">
      <c r="C50">
        <f t="shared" si="30"/>
        <v>16993199997</v>
      </c>
      <c r="D50">
        <f t="shared" si="31"/>
        <v>16993199998</v>
      </c>
      <c r="E50">
        <v>1699</v>
      </c>
      <c r="G50" t="s">
        <v>169</v>
      </c>
      <c r="H50">
        <f t="shared" si="32"/>
        <v>10</v>
      </c>
      <c r="I50">
        <f t="shared" si="32"/>
        <v>142</v>
      </c>
      <c r="J50">
        <f t="shared" si="32"/>
        <v>5511126</v>
      </c>
      <c r="O50">
        <f t="shared" si="26"/>
        <v>22</v>
      </c>
      <c r="P50">
        <f t="shared" si="27"/>
        <v>37</v>
      </c>
      <c r="Q50">
        <f t="shared" si="27"/>
        <v>167840</v>
      </c>
      <c r="V50">
        <f t="shared" si="33"/>
        <v>32</v>
      </c>
      <c r="W50">
        <f t="shared" si="28"/>
        <v>179</v>
      </c>
      <c r="X50">
        <f t="shared" si="29"/>
        <v>5678966</v>
      </c>
      <c r="Y50">
        <f t="shared" si="34"/>
        <v>0.02</v>
      </c>
      <c r="Z50">
        <f t="shared" si="35"/>
        <v>177468</v>
      </c>
    </row>
    <row r="51" spans="3:26" ht="13.5">
      <c r="C51">
        <f t="shared" si="30"/>
        <v>17993199997</v>
      </c>
      <c r="D51">
        <f t="shared" si="31"/>
        <v>17993199998</v>
      </c>
      <c r="E51">
        <v>1799</v>
      </c>
      <c r="G51" t="s">
        <v>171</v>
      </c>
      <c r="H51">
        <f t="shared" si="32"/>
        <v>16</v>
      </c>
      <c r="I51">
        <f t="shared" si="32"/>
        <v>201</v>
      </c>
      <c r="J51">
        <f t="shared" si="32"/>
        <v>8405782</v>
      </c>
      <c r="O51">
        <f t="shared" si="26"/>
        <v>199</v>
      </c>
      <c r="P51">
        <f t="shared" si="27"/>
        <v>312</v>
      </c>
      <c r="Q51">
        <f t="shared" si="27"/>
        <v>3538620</v>
      </c>
      <c r="V51">
        <f t="shared" si="33"/>
        <v>215</v>
      </c>
      <c r="W51">
        <f t="shared" si="28"/>
        <v>513</v>
      </c>
      <c r="X51">
        <f t="shared" si="29"/>
        <v>11944402</v>
      </c>
      <c r="Y51">
        <f t="shared" si="34"/>
        <v>0.15</v>
      </c>
      <c r="Z51">
        <f t="shared" si="35"/>
        <v>55555</v>
      </c>
    </row>
    <row r="52" spans="3:26" ht="13.5">
      <c r="C52">
        <f t="shared" si="30"/>
        <v>18993199997</v>
      </c>
      <c r="D52">
        <f t="shared" si="31"/>
        <v>18993199998</v>
      </c>
      <c r="E52">
        <v>1899</v>
      </c>
      <c r="G52" t="s">
        <v>173</v>
      </c>
      <c r="H52">
        <f t="shared" si="32"/>
        <v>50</v>
      </c>
      <c r="I52">
        <f t="shared" si="32"/>
        <v>752</v>
      </c>
      <c r="J52">
        <f t="shared" si="32"/>
        <v>28197772</v>
      </c>
      <c r="O52">
        <f t="shared" si="26"/>
        <v>1641</v>
      </c>
      <c r="P52">
        <f t="shared" si="27"/>
        <v>2309</v>
      </c>
      <c r="Q52">
        <f t="shared" si="27"/>
        <v>18551630</v>
      </c>
      <c r="V52">
        <f t="shared" si="33"/>
        <v>1691</v>
      </c>
      <c r="W52">
        <f t="shared" si="28"/>
        <v>3061</v>
      </c>
      <c r="X52">
        <f t="shared" si="29"/>
        <v>46749402</v>
      </c>
      <c r="Y52">
        <f t="shared" si="34"/>
        <v>1.14</v>
      </c>
      <c r="Z52">
        <f t="shared" si="35"/>
        <v>27646</v>
      </c>
    </row>
    <row r="53" spans="3:26" ht="13.5">
      <c r="C53">
        <f t="shared" si="30"/>
        <v>19993199997</v>
      </c>
      <c r="D53">
        <f t="shared" si="31"/>
        <v>19993199998</v>
      </c>
      <c r="E53">
        <v>1999</v>
      </c>
      <c r="G53" t="s">
        <v>175</v>
      </c>
      <c r="H53">
        <f t="shared" si="32"/>
        <v>194</v>
      </c>
      <c r="I53">
        <f t="shared" si="32"/>
        <v>3133</v>
      </c>
      <c r="J53">
        <f t="shared" si="32"/>
        <v>127330160</v>
      </c>
      <c r="O53">
        <f t="shared" si="26"/>
        <v>3477</v>
      </c>
      <c r="P53">
        <f t="shared" si="27"/>
        <v>7167</v>
      </c>
      <c r="Q53">
        <f t="shared" si="27"/>
        <v>60495230</v>
      </c>
      <c r="V53">
        <f t="shared" si="33"/>
        <v>3671</v>
      </c>
      <c r="W53">
        <f t="shared" si="28"/>
        <v>10300</v>
      </c>
      <c r="X53">
        <f t="shared" si="29"/>
        <v>187825390</v>
      </c>
      <c r="Y53">
        <f t="shared" si="34"/>
        <v>2.48</v>
      </c>
      <c r="Z53">
        <f t="shared" si="35"/>
        <v>51165</v>
      </c>
    </row>
    <row r="54" spans="3:26" ht="13.5">
      <c r="C54" s="52">
        <f t="shared" si="30"/>
        <v>22993199997</v>
      </c>
      <c r="D54" s="52">
        <f t="shared" si="31"/>
        <v>22993199998</v>
      </c>
      <c r="E54" s="52">
        <v>2299</v>
      </c>
      <c r="F54" s="52"/>
      <c r="G54" s="52" t="s">
        <v>271</v>
      </c>
      <c r="H54" s="52">
        <f t="shared" si="32"/>
        <v>0</v>
      </c>
      <c r="I54" s="52">
        <f t="shared" si="32"/>
        <v>0</v>
      </c>
      <c r="J54" s="52">
        <f t="shared" si="32"/>
        <v>0</v>
      </c>
      <c r="O54" s="52">
        <f t="shared" si="26"/>
        <v>0</v>
      </c>
      <c r="P54" s="52">
        <f t="shared" si="27"/>
        <v>0</v>
      </c>
      <c r="Q54" s="52">
        <f t="shared" si="27"/>
        <v>0</v>
      </c>
      <c r="V54" s="52">
        <f>H54+O54</f>
        <v>0</v>
      </c>
      <c r="W54" s="52">
        <f>I54+P54</f>
        <v>0</v>
      </c>
      <c r="X54" s="52">
        <f>J54+Q54</f>
        <v>0</v>
      </c>
      <c r="Y54" s="52">
        <f>ROUND(V54/$J$32*100,2)</f>
        <v>0</v>
      </c>
      <c r="Z54" s="52">
        <f>IF(V54=0,0,ROUND(X54/V54,0))</f>
        <v>0</v>
      </c>
    </row>
    <row r="55" spans="8:26" ht="13.5">
      <c r="H55">
        <v>319999</v>
      </c>
      <c r="J55" t="s">
        <v>195</v>
      </c>
      <c r="V55">
        <f>SUM(V35:V53)</f>
        <v>123940</v>
      </c>
      <c r="W55">
        <f>SUM(W35:W53)</f>
        <v>261858</v>
      </c>
      <c r="X55">
        <f>SUM(X35:X53)</f>
        <v>3603734568</v>
      </c>
      <c r="Y55">
        <f t="shared" si="34"/>
        <v>83.61</v>
      </c>
      <c r="Z55">
        <f t="shared" si="35"/>
        <v>29076</v>
      </c>
    </row>
    <row r="56" spans="8:10" ht="13.5">
      <c r="H56" t="s">
        <v>134</v>
      </c>
      <c r="J56">
        <f>VLOOKUP(H55,hihoC,2,FALSE)</f>
        <v>148236</v>
      </c>
    </row>
    <row r="57" spans="8:22" ht="13.5">
      <c r="H57" t="s">
        <v>193</v>
      </c>
      <c r="O57" t="s">
        <v>194</v>
      </c>
      <c r="V57" t="s">
        <v>7</v>
      </c>
    </row>
    <row r="58" spans="8:26" ht="13.5">
      <c r="H58" t="s">
        <v>186</v>
      </c>
      <c r="I58" t="s">
        <v>187</v>
      </c>
      <c r="J58" t="s">
        <v>188</v>
      </c>
      <c r="O58" t="s">
        <v>186</v>
      </c>
      <c r="P58" t="s">
        <v>187</v>
      </c>
      <c r="Q58" t="s">
        <v>188</v>
      </c>
      <c r="V58" t="s">
        <v>186</v>
      </c>
      <c r="W58" t="s">
        <v>187</v>
      </c>
      <c r="X58" t="s">
        <v>188</v>
      </c>
      <c r="Y58" t="s">
        <v>190</v>
      </c>
      <c r="Z58" t="s">
        <v>191</v>
      </c>
    </row>
    <row r="59" spans="3:26" ht="13.5">
      <c r="C59">
        <f>VALUE(E59&amp;H$55&amp;H$5)</f>
        <v>1993199997</v>
      </c>
      <c r="D59">
        <f>VALUE(E59&amp;H$55&amp;O$5)</f>
        <v>1993199998</v>
      </c>
      <c r="E59">
        <v>199</v>
      </c>
      <c r="G59" t="s">
        <v>139</v>
      </c>
      <c r="H59">
        <f>IF(ISNA(VLOOKUP($C59,toukeiＣ,H$7,FALSE))=TRUE,0,VLOOKUP($C59,toukeiＣ,H$7,FALSE))</f>
        <v>50</v>
      </c>
      <c r="I59">
        <f>IF(ISNA(VLOOKUP($C59,toukeiＣ,I$7,FALSE))=TRUE,0,VLOOKUP($C59,toukeiＣ,I$7,FALSE))</f>
        <v>687</v>
      </c>
      <c r="J59">
        <f>IF(ISNA(VLOOKUP($C59,toukeiＣ,J$7,FALSE))=TRUE,0,VLOOKUP($C59,toukeiＣ,J$7,FALSE))</f>
        <v>23972838</v>
      </c>
      <c r="O59">
        <f aca="true" t="shared" si="36" ref="O59:O78">IF(ISNA(VLOOKUP($D59,toukeiＣ,O$7,FALSE))=TRUE,0,VLOOKUP($D59,toukeiＣ,O$7,FALSE))</f>
        <v>3721</v>
      </c>
      <c r="P59">
        <f aca="true" t="shared" si="37" ref="P59:Q78">IF(ISNA(VLOOKUP($D59,toukeiＣ,P$7,FALSE))=TRUE,0,VLOOKUP($D59,toukeiＣ,P$7,FALSE))</f>
        <v>5883</v>
      </c>
      <c r="Q59">
        <f t="shared" si="37"/>
        <v>51401800</v>
      </c>
      <c r="V59">
        <f>H59+O59</f>
        <v>3771</v>
      </c>
      <c r="W59">
        <f aca="true" t="shared" si="38" ref="W59:W77">I59+P59</f>
        <v>6570</v>
      </c>
      <c r="X59">
        <f aca="true" t="shared" si="39" ref="X59:X77">J59+Q59</f>
        <v>75374638</v>
      </c>
      <c r="Y59">
        <f>ROUND(V59/$J$56*100,2)</f>
        <v>2.54</v>
      </c>
      <c r="Z59">
        <f>IF(V59=0,0,ROUND(X59/V59,0))</f>
        <v>19988</v>
      </c>
    </row>
    <row r="60" spans="3:26" ht="13.5">
      <c r="C60">
        <f aca="true" t="shared" si="40" ref="C60:C78">VALUE(E60&amp;H$55&amp;H$5)</f>
        <v>2993199997</v>
      </c>
      <c r="D60">
        <f aca="true" t="shared" si="41" ref="D60:D78">VALUE(E60&amp;H$55&amp;O$5)</f>
        <v>2993199998</v>
      </c>
      <c r="E60">
        <v>299</v>
      </c>
      <c r="G60" t="s">
        <v>141</v>
      </c>
      <c r="H60">
        <f aca="true" t="shared" si="42" ref="H60:J78">IF(ISNA(VLOOKUP($C60,toukeiＣ,H$7,FALSE))=TRUE,0,VLOOKUP($C60,toukeiＣ,H$7,FALSE))</f>
        <v>539</v>
      </c>
      <c r="I60">
        <f t="shared" si="42"/>
        <v>6805</v>
      </c>
      <c r="J60">
        <f t="shared" si="42"/>
        <v>382923640</v>
      </c>
      <c r="O60">
        <f t="shared" si="36"/>
        <v>3788</v>
      </c>
      <c r="P60">
        <f t="shared" si="37"/>
        <v>6387</v>
      </c>
      <c r="Q60">
        <f t="shared" si="37"/>
        <v>173118330</v>
      </c>
      <c r="V60">
        <f aca="true" t="shared" si="43" ref="V60:V77">H60+O60</f>
        <v>4327</v>
      </c>
      <c r="W60">
        <f t="shared" si="38"/>
        <v>13192</v>
      </c>
      <c r="X60">
        <f t="shared" si="39"/>
        <v>556041970</v>
      </c>
      <c r="Y60">
        <f aca="true" t="shared" si="44" ref="Y60:Y79">ROUND(V60/$J$56*100,2)</f>
        <v>2.92</v>
      </c>
      <c r="Z60">
        <f aca="true" t="shared" si="45" ref="Z60:Z79">IF(V60=0,0,ROUND(X60/V60,0))</f>
        <v>128505</v>
      </c>
    </row>
    <row r="61" spans="3:26" ht="13.5">
      <c r="C61">
        <f t="shared" si="40"/>
        <v>3993199997</v>
      </c>
      <c r="D61">
        <f t="shared" si="41"/>
        <v>3993199998</v>
      </c>
      <c r="E61">
        <v>399</v>
      </c>
      <c r="G61" t="s">
        <v>143</v>
      </c>
      <c r="H61">
        <f t="shared" si="42"/>
        <v>17</v>
      </c>
      <c r="I61">
        <f t="shared" si="42"/>
        <v>186</v>
      </c>
      <c r="J61">
        <f t="shared" si="42"/>
        <v>8453014</v>
      </c>
      <c r="O61">
        <f t="shared" si="36"/>
        <v>443</v>
      </c>
      <c r="P61">
        <f t="shared" si="37"/>
        <v>717</v>
      </c>
      <c r="Q61">
        <f t="shared" si="37"/>
        <v>9217640</v>
      </c>
      <c r="V61">
        <f t="shared" si="43"/>
        <v>460</v>
      </c>
      <c r="W61">
        <f t="shared" si="38"/>
        <v>903</v>
      </c>
      <c r="X61">
        <f t="shared" si="39"/>
        <v>17670654</v>
      </c>
      <c r="Y61">
        <f t="shared" si="44"/>
        <v>0.31</v>
      </c>
      <c r="Z61">
        <f t="shared" si="45"/>
        <v>38414</v>
      </c>
    </row>
    <row r="62" spans="3:26" ht="13.5">
      <c r="C62">
        <f t="shared" si="40"/>
        <v>4993199997</v>
      </c>
      <c r="D62">
        <f t="shared" si="41"/>
        <v>4993199998</v>
      </c>
      <c r="E62">
        <v>499</v>
      </c>
      <c r="G62" t="s">
        <v>145</v>
      </c>
      <c r="H62">
        <f t="shared" si="42"/>
        <v>103</v>
      </c>
      <c r="I62">
        <f t="shared" si="42"/>
        <v>1456</v>
      </c>
      <c r="J62">
        <f t="shared" si="42"/>
        <v>49229496</v>
      </c>
      <c r="O62">
        <f t="shared" si="36"/>
        <v>12713</v>
      </c>
      <c r="P62">
        <f t="shared" si="37"/>
        <v>18167</v>
      </c>
      <c r="Q62">
        <f t="shared" si="37"/>
        <v>191515220</v>
      </c>
      <c r="V62">
        <f t="shared" si="43"/>
        <v>12816</v>
      </c>
      <c r="W62">
        <f t="shared" si="38"/>
        <v>19623</v>
      </c>
      <c r="X62">
        <f t="shared" si="39"/>
        <v>240744716</v>
      </c>
      <c r="Y62">
        <f t="shared" si="44"/>
        <v>8.65</v>
      </c>
      <c r="Z62">
        <f t="shared" si="45"/>
        <v>18785</v>
      </c>
    </row>
    <row r="63" spans="3:26" ht="13.5">
      <c r="C63">
        <f t="shared" si="40"/>
        <v>5993199997</v>
      </c>
      <c r="D63">
        <f t="shared" si="41"/>
        <v>5993199998</v>
      </c>
      <c r="E63">
        <v>599</v>
      </c>
      <c r="G63" t="s">
        <v>147</v>
      </c>
      <c r="H63">
        <f t="shared" si="42"/>
        <v>684</v>
      </c>
      <c r="I63">
        <f t="shared" si="42"/>
        <v>19599</v>
      </c>
      <c r="J63">
        <f t="shared" si="42"/>
        <v>291658174</v>
      </c>
      <c r="O63">
        <f t="shared" si="36"/>
        <v>6059</v>
      </c>
      <c r="P63">
        <f t="shared" si="37"/>
        <v>12194</v>
      </c>
      <c r="Q63">
        <f t="shared" si="37"/>
        <v>116095970</v>
      </c>
      <c r="V63">
        <f t="shared" si="43"/>
        <v>6743</v>
      </c>
      <c r="W63">
        <f t="shared" si="38"/>
        <v>31793</v>
      </c>
      <c r="X63">
        <f t="shared" si="39"/>
        <v>407754144</v>
      </c>
      <c r="Y63">
        <f t="shared" si="44"/>
        <v>4.55</v>
      </c>
      <c r="Z63">
        <f t="shared" si="45"/>
        <v>60471</v>
      </c>
    </row>
    <row r="64" spans="3:26" ht="13.5">
      <c r="C64">
        <f t="shared" si="40"/>
        <v>6993199997</v>
      </c>
      <c r="D64">
        <f t="shared" si="41"/>
        <v>6993199998</v>
      </c>
      <c r="E64">
        <v>699</v>
      </c>
      <c r="G64" t="s">
        <v>149</v>
      </c>
      <c r="H64">
        <f t="shared" si="42"/>
        <v>237</v>
      </c>
      <c r="I64">
        <f t="shared" si="42"/>
        <v>5748</v>
      </c>
      <c r="J64">
        <f t="shared" si="42"/>
        <v>131519330</v>
      </c>
      <c r="O64">
        <f t="shared" si="36"/>
        <v>3511</v>
      </c>
      <c r="P64">
        <f>IF(ISNA(VLOOKUP($D64,toukeiＣ,P$7,FALSE))=TRUE,0,VLOOKUP($D64,toukeiＣ,P$7,FALSE))</f>
        <v>6237</v>
      </c>
      <c r="Q64">
        <f t="shared" si="37"/>
        <v>109848720</v>
      </c>
      <c r="V64">
        <f t="shared" si="43"/>
        <v>3748</v>
      </c>
      <c r="W64">
        <f t="shared" si="38"/>
        <v>11985</v>
      </c>
      <c r="X64">
        <f t="shared" si="39"/>
        <v>241368050</v>
      </c>
      <c r="Y64">
        <f t="shared" si="44"/>
        <v>2.53</v>
      </c>
      <c r="Z64">
        <f t="shared" si="45"/>
        <v>64399</v>
      </c>
    </row>
    <row r="65" spans="3:26" ht="13.5">
      <c r="C65">
        <f t="shared" si="40"/>
        <v>7993199997</v>
      </c>
      <c r="D65">
        <f t="shared" si="41"/>
        <v>7993199998</v>
      </c>
      <c r="E65">
        <v>799</v>
      </c>
      <c r="G65" t="s">
        <v>151</v>
      </c>
      <c r="H65">
        <f>IF(ISNA(VLOOKUP($C65,toukeiＣ,H$7,FALSE))=TRUE,0,VLOOKUP($C65,toukeiＣ,H$7,FALSE))</f>
        <v>111</v>
      </c>
      <c r="I65">
        <f t="shared" si="42"/>
        <v>573</v>
      </c>
      <c r="J65">
        <f>IF(ISNA(VLOOKUP($C65,toukeiＣ,J$7,FALSE))=TRUE,0,VLOOKUP($C65,toukeiＣ,J$7,FALSE))</f>
        <v>41286200</v>
      </c>
      <c r="O65">
        <f t="shared" si="36"/>
        <v>6872</v>
      </c>
      <c r="P65">
        <f t="shared" si="37"/>
        <v>8253</v>
      </c>
      <c r="Q65">
        <f t="shared" si="37"/>
        <v>65710750</v>
      </c>
      <c r="V65">
        <f t="shared" si="43"/>
        <v>6983</v>
      </c>
      <c r="W65">
        <f t="shared" si="38"/>
        <v>8826</v>
      </c>
      <c r="X65">
        <f t="shared" si="39"/>
        <v>106996950</v>
      </c>
      <c r="Y65">
        <f t="shared" si="44"/>
        <v>4.71</v>
      </c>
      <c r="Z65">
        <f t="shared" si="45"/>
        <v>15322</v>
      </c>
    </row>
    <row r="66" spans="3:26" ht="13.5">
      <c r="C66">
        <f t="shared" si="40"/>
        <v>8993199997</v>
      </c>
      <c r="D66">
        <f t="shared" si="41"/>
        <v>8993199998</v>
      </c>
      <c r="E66">
        <v>899</v>
      </c>
      <c r="G66" t="s">
        <v>153</v>
      </c>
      <c r="H66">
        <f t="shared" si="42"/>
        <v>31</v>
      </c>
      <c r="I66">
        <f t="shared" si="42"/>
        <v>249</v>
      </c>
      <c r="J66">
        <f t="shared" si="42"/>
        <v>11086508</v>
      </c>
      <c r="O66">
        <f t="shared" si="36"/>
        <v>1614</v>
      </c>
      <c r="P66">
        <f t="shared" si="37"/>
        <v>2734</v>
      </c>
      <c r="Q66">
        <f t="shared" si="37"/>
        <v>14984840</v>
      </c>
      <c r="V66">
        <f t="shared" si="43"/>
        <v>1645</v>
      </c>
      <c r="W66">
        <f t="shared" si="38"/>
        <v>2983</v>
      </c>
      <c r="X66">
        <f t="shared" si="39"/>
        <v>26071348</v>
      </c>
      <c r="Y66">
        <f t="shared" si="44"/>
        <v>1.11</v>
      </c>
      <c r="Z66">
        <f t="shared" si="45"/>
        <v>15849</v>
      </c>
    </row>
    <row r="67" spans="3:26" ht="13.5">
      <c r="C67">
        <f t="shared" si="40"/>
        <v>9993199997</v>
      </c>
      <c r="D67">
        <f t="shared" si="41"/>
        <v>9993199998</v>
      </c>
      <c r="E67">
        <v>999</v>
      </c>
      <c r="G67" t="s">
        <v>155</v>
      </c>
      <c r="H67">
        <f t="shared" si="42"/>
        <v>455</v>
      </c>
      <c r="I67">
        <f t="shared" si="42"/>
        <v>6701</v>
      </c>
      <c r="J67">
        <f t="shared" si="42"/>
        <v>326311442</v>
      </c>
      <c r="O67">
        <f t="shared" si="36"/>
        <v>20865</v>
      </c>
      <c r="P67">
        <f t="shared" si="37"/>
        <v>29048</v>
      </c>
      <c r="Q67">
        <f t="shared" si="37"/>
        <v>239992710</v>
      </c>
      <c r="V67">
        <f t="shared" si="43"/>
        <v>21320</v>
      </c>
      <c r="W67">
        <f t="shared" si="38"/>
        <v>35749</v>
      </c>
      <c r="X67">
        <f t="shared" si="39"/>
        <v>566304152</v>
      </c>
      <c r="Y67">
        <f t="shared" si="44"/>
        <v>14.38</v>
      </c>
      <c r="Z67">
        <f t="shared" si="45"/>
        <v>26562</v>
      </c>
    </row>
    <row r="68" spans="3:26" ht="13.5">
      <c r="C68">
        <f t="shared" si="40"/>
        <v>10993199997</v>
      </c>
      <c r="D68">
        <f t="shared" si="41"/>
        <v>10993199998</v>
      </c>
      <c r="E68">
        <v>1099</v>
      </c>
      <c r="G68" t="s">
        <v>157</v>
      </c>
      <c r="H68">
        <f t="shared" si="42"/>
        <v>148</v>
      </c>
      <c r="I68">
        <f t="shared" si="42"/>
        <v>1861</v>
      </c>
      <c r="J68">
        <f t="shared" si="42"/>
        <v>69533362</v>
      </c>
      <c r="O68">
        <f t="shared" si="36"/>
        <v>9394</v>
      </c>
      <c r="P68">
        <f t="shared" si="37"/>
        <v>13827</v>
      </c>
      <c r="Q68">
        <f t="shared" si="37"/>
        <v>87638730</v>
      </c>
      <c r="V68">
        <f t="shared" si="43"/>
        <v>9542</v>
      </c>
      <c r="W68">
        <f t="shared" si="38"/>
        <v>15688</v>
      </c>
      <c r="X68">
        <f t="shared" si="39"/>
        <v>157172092</v>
      </c>
      <c r="Y68">
        <f t="shared" si="44"/>
        <v>6.44</v>
      </c>
      <c r="Z68">
        <f t="shared" si="45"/>
        <v>16472</v>
      </c>
    </row>
    <row r="69" spans="3:26" ht="13.5">
      <c r="C69">
        <f t="shared" si="40"/>
        <v>11993199997</v>
      </c>
      <c r="D69">
        <f t="shared" si="41"/>
        <v>11993199998</v>
      </c>
      <c r="E69">
        <v>1199</v>
      </c>
      <c r="G69" t="s">
        <v>159</v>
      </c>
      <c r="H69">
        <f t="shared" si="42"/>
        <v>210</v>
      </c>
      <c r="I69">
        <f t="shared" si="42"/>
        <v>2319</v>
      </c>
      <c r="J69">
        <f t="shared" si="42"/>
        <v>93953514</v>
      </c>
      <c r="O69">
        <f t="shared" si="36"/>
        <v>26427</v>
      </c>
      <c r="P69">
        <f t="shared" si="37"/>
        <v>51552</v>
      </c>
      <c r="Q69">
        <f t="shared" si="37"/>
        <v>358569180</v>
      </c>
      <c r="V69">
        <f t="shared" si="43"/>
        <v>26637</v>
      </c>
      <c r="W69">
        <f t="shared" si="38"/>
        <v>53871</v>
      </c>
      <c r="X69">
        <f t="shared" si="39"/>
        <v>452522694</v>
      </c>
      <c r="Y69">
        <f t="shared" si="44"/>
        <v>17.97</v>
      </c>
      <c r="Z69">
        <f t="shared" si="45"/>
        <v>16989</v>
      </c>
    </row>
    <row r="70" spans="3:26" ht="13.5">
      <c r="C70">
        <f t="shared" si="40"/>
        <v>12993199997</v>
      </c>
      <c r="D70">
        <f t="shared" si="41"/>
        <v>12993199998</v>
      </c>
      <c r="E70">
        <v>1299</v>
      </c>
      <c r="G70" t="s">
        <v>161</v>
      </c>
      <c r="H70">
        <f t="shared" si="42"/>
        <v>20</v>
      </c>
      <c r="I70">
        <f t="shared" si="42"/>
        <v>316</v>
      </c>
      <c r="J70">
        <f t="shared" si="42"/>
        <v>9042170</v>
      </c>
      <c r="O70">
        <f t="shared" si="36"/>
        <v>5262</v>
      </c>
      <c r="P70">
        <f t="shared" si="37"/>
        <v>7244</v>
      </c>
      <c r="Q70">
        <f t="shared" si="37"/>
        <v>32395000</v>
      </c>
      <c r="V70">
        <f t="shared" si="43"/>
        <v>5282</v>
      </c>
      <c r="W70">
        <f t="shared" si="38"/>
        <v>7560</v>
      </c>
      <c r="X70">
        <f t="shared" si="39"/>
        <v>41437170</v>
      </c>
      <c r="Y70">
        <f t="shared" si="44"/>
        <v>3.56</v>
      </c>
      <c r="Z70">
        <f t="shared" si="45"/>
        <v>7845</v>
      </c>
    </row>
    <row r="71" spans="3:26" ht="13.5">
      <c r="C71">
        <f t="shared" si="40"/>
        <v>13993199997</v>
      </c>
      <c r="D71">
        <f t="shared" si="41"/>
        <v>13993199998</v>
      </c>
      <c r="E71">
        <v>1399</v>
      </c>
      <c r="G71" t="s">
        <v>163</v>
      </c>
      <c r="H71">
        <f t="shared" si="42"/>
        <v>149</v>
      </c>
      <c r="I71">
        <f t="shared" si="42"/>
        <v>2439</v>
      </c>
      <c r="J71">
        <f t="shared" si="42"/>
        <v>103698502</v>
      </c>
      <c r="O71">
        <f t="shared" si="36"/>
        <v>11740</v>
      </c>
      <c r="P71">
        <f t="shared" si="37"/>
        <v>26881</v>
      </c>
      <c r="Q71">
        <f t="shared" si="37"/>
        <v>127403360</v>
      </c>
      <c r="V71">
        <f t="shared" si="43"/>
        <v>11889</v>
      </c>
      <c r="W71">
        <f t="shared" si="38"/>
        <v>29320</v>
      </c>
      <c r="X71">
        <f t="shared" si="39"/>
        <v>231101862</v>
      </c>
      <c r="Y71">
        <f t="shared" si="44"/>
        <v>8.02</v>
      </c>
      <c r="Z71">
        <f t="shared" si="45"/>
        <v>19438</v>
      </c>
    </row>
    <row r="72" spans="3:26" ht="13.5">
      <c r="C72">
        <f t="shared" si="40"/>
        <v>14993199997</v>
      </c>
      <c r="D72">
        <f t="shared" si="41"/>
        <v>14993199998</v>
      </c>
      <c r="E72">
        <v>1499</v>
      </c>
      <c r="G72" t="s">
        <v>165</v>
      </c>
      <c r="H72">
        <f t="shared" si="42"/>
        <v>90</v>
      </c>
      <c r="I72">
        <f t="shared" si="42"/>
        <v>1035</v>
      </c>
      <c r="J72">
        <f t="shared" si="42"/>
        <v>45038086</v>
      </c>
      <c r="O72">
        <f t="shared" si="36"/>
        <v>2932</v>
      </c>
      <c r="P72">
        <f>IF(ISNA(VLOOKUP($D72,toukeiＣ,P$7,FALSE))=TRUE,0,VLOOKUP($D72,toukeiＣ,P$7,FALSE))</f>
        <v>8188</v>
      </c>
      <c r="Q72">
        <f t="shared" si="37"/>
        <v>172576310</v>
      </c>
      <c r="V72">
        <f t="shared" si="43"/>
        <v>3022</v>
      </c>
      <c r="W72">
        <f t="shared" si="38"/>
        <v>9223</v>
      </c>
      <c r="X72">
        <f t="shared" si="39"/>
        <v>217614396</v>
      </c>
      <c r="Y72">
        <f t="shared" si="44"/>
        <v>2.04</v>
      </c>
      <c r="Z72">
        <f t="shared" si="45"/>
        <v>72010</v>
      </c>
    </row>
    <row r="73" spans="3:26" ht="13.5">
      <c r="C73">
        <f t="shared" si="40"/>
        <v>15993199997</v>
      </c>
      <c r="D73">
        <f t="shared" si="41"/>
        <v>15993199998</v>
      </c>
      <c r="E73">
        <v>1599</v>
      </c>
      <c r="G73" t="s">
        <v>167</v>
      </c>
      <c r="H73">
        <f t="shared" si="42"/>
        <v>40</v>
      </c>
      <c r="I73">
        <f t="shared" si="42"/>
        <v>339</v>
      </c>
      <c r="J73">
        <f t="shared" si="42"/>
        <v>12610162</v>
      </c>
      <c r="O73">
        <f t="shared" si="36"/>
        <v>106</v>
      </c>
      <c r="P73">
        <f t="shared" si="37"/>
        <v>180</v>
      </c>
      <c r="Q73">
        <f t="shared" si="37"/>
        <v>751410</v>
      </c>
      <c r="V73">
        <f t="shared" si="43"/>
        <v>146</v>
      </c>
      <c r="W73">
        <f t="shared" si="38"/>
        <v>519</v>
      </c>
      <c r="X73">
        <f t="shared" si="39"/>
        <v>13361572</v>
      </c>
      <c r="Y73">
        <f t="shared" si="44"/>
        <v>0.1</v>
      </c>
      <c r="Z73">
        <f t="shared" si="45"/>
        <v>91518</v>
      </c>
    </row>
    <row r="74" spans="3:26" ht="13.5">
      <c r="C74">
        <f t="shared" si="40"/>
        <v>16993199997</v>
      </c>
      <c r="D74">
        <f t="shared" si="41"/>
        <v>16993199998</v>
      </c>
      <c r="E74">
        <v>1699</v>
      </c>
      <c r="G74" t="s">
        <v>169</v>
      </c>
      <c r="H74">
        <f t="shared" si="42"/>
        <v>10</v>
      </c>
      <c r="I74">
        <f t="shared" si="42"/>
        <v>142</v>
      </c>
      <c r="J74">
        <f t="shared" si="42"/>
        <v>5511126</v>
      </c>
      <c r="O74">
        <f t="shared" si="36"/>
        <v>22</v>
      </c>
      <c r="P74">
        <f t="shared" si="37"/>
        <v>37</v>
      </c>
      <c r="Q74">
        <f t="shared" si="37"/>
        <v>167840</v>
      </c>
      <c r="V74">
        <f t="shared" si="43"/>
        <v>32</v>
      </c>
      <c r="W74">
        <f t="shared" si="38"/>
        <v>179</v>
      </c>
      <c r="X74">
        <f t="shared" si="39"/>
        <v>5678966</v>
      </c>
      <c r="Y74">
        <f t="shared" si="44"/>
        <v>0.02</v>
      </c>
      <c r="Z74">
        <f t="shared" si="45"/>
        <v>177468</v>
      </c>
    </row>
    <row r="75" spans="3:26" ht="13.5">
      <c r="C75">
        <f t="shared" si="40"/>
        <v>17993199997</v>
      </c>
      <c r="D75">
        <f t="shared" si="41"/>
        <v>17993199998</v>
      </c>
      <c r="E75">
        <v>1799</v>
      </c>
      <c r="G75" t="s">
        <v>171</v>
      </c>
      <c r="H75">
        <f t="shared" si="42"/>
        <v>16</v>
      </c>
      <c r="I75">
        <f t="shared" si="42"/>
        <v>201</v>
      </c>
      <c r="J75">
        <f t="shared" si="42"/>
        <v>8405782</v>
      </c>
      <c r="O75">
        <f t="shared" si="36"/>
        <v>199</v>
      </c>
      <c r="P75">
        <f t="shared" si="37"/>
        <v>312</v>
      </c>
      <c r="Q75">
        <f t="shared" si="37"/>
        <v>3538620</v>
      </c>
      <c r="V75">
        <f t="shared" si="43"/>
        <v>215</v>
      </c>
      <c r="W75">
        <f t="shared" si="38"/>
        <v>513</v>
      </c>
      <c r="X75">
        <f t="shared" si="39"/>
        <v>11944402</v>
      </c>
      <c r="Y75">
        <f t="shared" si="44"/>
        <v>0.15</v>
      </c>
      <c r="Z75">
        <f t="shared" si="45"/>
        <v>55555</v>
      </c>
    </row>
    <row r="76" spans="3:26" ht="13.5">
      <c r="C76">
        <f t="shared" si="40"/>
        <v>18993199997</v>
      </c>
      <c r="D76">
        <f t="shared" si="41"/>
        <v>18993199998</v>
      </c>
      <c r="E76">
        <v>1899</v>
      </c>
      <c r="G76" t="s">
        <v>173</v>
      </c>
      <c r="H76">
        <f t="shared" si="42"/>
        <v>50</v>
      </c>
      <c r="I76">
        <f t="shared" si="42"/>
        <v>752</v>
      </c>
      <c r="J76">
        <f t="shared" si="42"/>
        <v>28197772</v>
      </c>
      <c r="O76">
        <f t="shared" si="36"/>
        <v>1641</v>
      </c>
      <c r="P76">
        <f t="shared" si="37"/>
        <v>2309</v>
      </c>
      <c r="Q76">
        <f t="shared" si="37"/>
        <v>18551630</v>
      </c>
      <c r="V76">
        <f t="shared" si="43"/>
        <v>1691</v>
      </c>
      <c r="W76">
        <f t="shared" si="38"/>
        <v>3061</v>
      </c>
      <c r="X76">
        <f t="shared" si="39"/>
        <v>46749402</v>
      </c>
      <c r="Y76">
        <f t="shared" si="44"/>
        <v>1.14</v>
      </c>
      <c r="Z76">
        <f t="shared" si="45"/>
        <v>27646</v>
      </c>
    </row>
    <row r="77" spans="3:26" ht="13.5">
      <c r="C77">
        <f t="shared" si="40"/>
        <v>19993199997</v>
      </c>
      <c r="D77">
        <f t="shared" si="41"/>
        <v>19993199998</v>
      </c>
      <c r="E77">
        <v>1999</v>
      </c>
      <c r="G77" t="s">
        <v>175</v>
      </c>
      <c r="H77">
        <f t="shared" si="42"/>
        <v>194</v>
      </c>
      <c r="I77">
        <f t="shared" si="42"/>
        <v>3133</v>
      </c>
      <c r="J77">
        <f t="shared" si="42"/>
        <v>127330160</v>
      </c>
      <c r="O77">
        <f t="shared" si="36"/>
        <v>3477</v>
      </c>
      <c r="P77">
        <f t="shared" si="37"/>
        <v>7167</v>
      </c>
      <c r="Q77">
        <f t="shared" si="37"/>
        <v>60495230</v>
      </c>
      <c r="V77">
        <f t="shared" si="43"/>
        <v>3671</v>
      </c>
      <c r="W77">
        <f t="shared" si="38"/>
        <v>10300</v>
      </c>
      <c r="X77">
        <f t="shared" si="39"/>
        <v>187825390</v>
      </c>
      <c r="Y77">
        <f t="shared" si="44"/>
        <v>2.48</v>
      </c>
      <c r="Z77">
        <f t="shared" si="45"/>
        <v>51165</v>
      </c>
    </row>
    <row r="78" spans="3:26" ht="13.5">
      <c r="C78" s="52">
        <f t="shared" si="40"/>
        <v>22993199997</v>
      </c>
      <c r="D78" s="52">
        <f t="shared" si="41"/>
        <v>22993199998</v>
      </c>
      <c r="E78" s="52">
        <v>2299</v>
      </c>
      <c r="F78" s="52"/>
      <c r="G78" s="52" t="s">
        <v>271</v>
      </c>
      <c r="H78" s="52">
        <f t="shared" si="42"/>
        <v>0</v>
      </c>
      <c r="I78" s="52">
        <f t="shared" si="42"/>
        <v>0</v>
      </c>
      <c r="J78" s="52">
        <f t="shared" si="42"/>
        <v>0</v>
      </c>
      <c r="O78" s="52">
        <f t="shared" si="36"/>
        <v>0</v>
      </c>
      <c r="P78" s="52">
        <f t="shared" si="37"/>
        <v>0</v>
      </c>
      <c r="Q78" s="52">
        <f t="shared" si="37"/>
        <v>0</v>
      </c>
      <c r="V78" s="52">
        <f>H78+O78</f>
        <v>0</v>
      </c>
      <c r="W78" s="52">
        <f>I78+P78</f>
        <v>0</v>
      </c>
      <c r="X78" s="52">
        <f>J78+Q78</f>
        <v>0</v>
      </c>
      <c r="Y78" s="52">
        <f>ROUND(V78/$J$56*100,2)</f>
        <v>0</v>
      </c>
      <c r="Z78" s="52">
        <f>IF(V78=0,0,ROUND(X78/V78,0))</f>
        <v>0</v>
      </c>
    </row>
    <row r="79" spans="22:26" ht="13.5">
      <c r="V79">
        <f>SUM(V59:V77)</f>
        <v>123940</v>
      </c>
      <c r="W79">
        <f>SUM(W59:W77)</f>
        <v>261858</v>
      </c>
      <c r="X79">
        <f>SUM(X59:X77)</f>
        <v>3603734568</v>
      </c>
      <c r="Y79">
        <f t="shared" si="44"/>
        <v>83.61</v>
      </c>
      <c r="Z79">
        <f t="shared" si="45"/>
        <v>29076</v>
      </c>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AT127"/>
  <sheetViews>
    <sheetView zoomScalePageLayoutView="0" workbookViewId="0" topLeftCell="A1">
      <selection activeCell="A2" sqref="A2"/>
    </sheetView>
  </sheetViews>
  <sheetFormatPr defaultColWidth="8.796875" defaultRowHeight="14.25"/>
  <cols>
    <col min="4" max="5" width="14.19921875" style="0" bestFit="1" customWidth="1"/>
    <col min="6" max="7" width="9.09765625" style="0" bestFit="1" customWidth="1"/>
    <col min="8" max="8" width="55.09765625" style="0" customWidth="1"/>
    <col min="9" max="10" width="9.09765625" style="0" bestFit="1" customWidth="1"/>
    <col min="11" max="11" width="11.69921875" style="0" bestFit="1" customWidth="1"/>
    <col min="12" max="12" width="9.09765625" style="0" bestFit="1" customWidth="1"/>
    <col min="14" max="14" width="11.59765625" style="0" bestFit="1" customWidth="1"/>
    <col min="17" max="17" width="11.59765625" style="0" bestFit="1" customWidth="1"/>
    <col min="18" max="19" width="12.8984375" style="0" customWidth="1"/>
    <col min="22" max="22" width="3.59765625" style="0" customWidth="1"/>
    <col min="23" max="23" width="2.5" style="0" customWidth="1"/>
    <col min="25" max="25" width="62" style="0" customWidth="1"/>
    <col min="30" max="30" width="11.59765625" style="0" bestFit="1" customWidth="1"/>
    <col min="33" max="35" width="10.5" style="0" bestFit="1" customWidth="1"/>
    <col min="38" max="38" width="11.59765625" style="0" bestFit="1" customWidth="1"/>
    <col min="40" max="40" width="7.69921875" style="0" customWidth="1"/>
    <col min="41" max="43" width="10.5" style="0" bestFit="1" customWidth="1"/>
    <col min="46" max="46" width="11.59765625" style="0" bestFit="1" customWidth="1"/>
  </cols>
  <sheetData>
    <row r="1" spans="1:2" ht="13.5">
      <c r="A1" s="43">
        <v>20</v>
      </c>
      <c r="B1">
        <f>VLOOKUP(A1,市町村名,2,FALSE)</f>
        <v>310920</v>
      </c>
    </row>
    <row r="2" spans="2:12" ht="13.5">
      <c r="B2" t="str">
        <f>VLOOKUP(A1,市町村名,3,FALSE)</f>
        <v>北栄町</v>
      </c>
      <c r="F2" t="s">
        <v>195</v>
      </c>
      <c r="I2">
        <v>7</v>
      </c>
      <c r="L2">
        <v>8</v>
      </c>
    </row>
    <row r="3" spans="6:44" ht="13.5">
      <c r="F3">
        <f>VLOOKUP(B1,hihoC,2,FALSE)</f>
        <v>4860</v>
      </c>
      <c r="I3" t="s">
        <v>193</v>
      </c>
      <c r="L3" t="s">
        <v>194</v>
      </c>
      <c r="O3" t="s">
        <v>196</v>
      </c>
      <c r="Z3" t="s">
        <v>196</v>
      </c>
      <c r="AB3" t="s">
        <v>193</v>
      </c>
      <c r="AJ3" t="s">
        <v>194</v>
      </c>
      <c r="AR3" t="s">
        <v>7</v>
      </c>
    </row>
    <row r="4" spans="9:38" ht="13.5">
      <c r="I4">
        <v>2</v>
      </c>
      <c r="J4">
        <v>3</v>
      </c>
      <c r="K4">
        <v>6</v>
      </c>
      <c r="L4">
        <v>2</v>
      </c>
      <c r="M4">
        <v>3</v>
      </c>
      <c r="N4">
        <v>6</v>
      </c>
      <c r="Y4">
        <v>2</v>
      </c>
      <c r="Z4">
        <v>9</v>
      </c>
      <c r="AA4">
        <v>10</v>
      </c>
      <c r="AB4">
        <v>3</v>
      </c>
      <c r="AC4">
        <v>4</v>
      </c>
      <c r="AD4">
        <v>5</v>
      </c>
      <c r="AJ4">
        <v>6</v>
      </c>
      <c r="AK4">
        <v>7</v>
      </c>
      <c r="AL4">
        <v>8</v>
      </c>
    </row>
    <row r="5" spans="9:46" ht="13.5">
      <c r="I5" t="s">
        <v>186</v>
      </c>
      <c r="J5" t="s">
        <v>187</v>
      </c>
      <c r="K5" t="s">
        <v>188</v>
      </c>
      <c r="L5" t="s">
        <v>198</v>
      </c>
      <c r="M5" t="s">
        <v>199</v>
      </c>
      <c r="N5" t="s">
        <v>201</v>
      </c>
      <c r="O5" t="s">
        <v>186</v>
      </c>
      <c r="P5" t="s">
        <v>190</v>
      </c>
      <c r="R5" s="51" t="s">
        <v>2</v>
      </c>
      <c r="S5" t="s">
        <v>3</v>
      </c>
      <c r="T5" t="s">
        <v>192</v>
      </c>
      <c r="Y5" t="s">
        <v>133</v>
      </c>
      <c r="Z5" t="s">
        <v>186</v>
      </c>
      <c r="AA5" t="s">
        <v>190</v>
      </c>
      <c r="AB5" t="s">
        <v>186</v>
      </c>
      <c r="AC5" t="s">
        <v>187</v>
      </c>
      <c r="AD5" t="s">
        <v>188</v>
      </c>
      <c r="AE5" t="s">
        <v>190</v>
      </c>
      <c r="AF5" t="s">
        <v>0</v>
      </c>
      <c r="AG5" t="s">
        <v>1</v>
      </c>
      <c r="AH5" t="s">
        <v>6</v>
      </c>
      <c r="AI5" t="s">
        <v>191</v>
      </c>
      <c r="AJ5" t="s">
        <v>186</v>
      </c>
      <c r="AK5" t="s">
        <v>187</v>
      </c>
      <c r="AL5" t="s">
        <v>188</v>
      </c>
      <c r="AM5" t="s">
        <v>190</v>
      </c>
      <c r="AN5" t="s">
        <v>0</v>
      </c>
      <c r="AO5" t="s">
        <v>1</v>
      </c>
      <c r="AP5" t="s">
        <v>6</v>
      </c>
      <c r="AQ5" t="s">
        <v>191</v>
      </c>
      <c r="AR5" t="s">
        <v>186</v>
      </c>
      <c r="AS5" t="s">
        <v>187</v>
      </c>
      <c r="AT5" t="s">
        <v>188</v>
      </c>
    </row>
    <row r="6" spans="7:46" ht="13.5">
      <c r="G6" t="s">
        <v>4</v>
      </c>
      <c r="H6" t="s">
        <v>5</v>
      </c>
      <c r="I6">
        <f aca="true" t="shared" si="0" ref="I6:O6">SUM(I7:I127)</f>
        <v>90</v>
      </c>
      <c r="J6">
        <f t="shared" si="0"/>
        <v>1448</v>
      </c>
      <c r="K6">
        <f t="shared" si="0"/>
        <v>57742174</v>
      </c>
      <c r="L6">
        <f t="shared" si="0"/>
        <v>3727</v>
      </c>
      <c r="M6">
        <f t="shared" si="0"/>
        <v>6328</v>
      </c>
      <c r="N6">
        <f t="shared" si="0"/>
        <v>58571110</v>
      </c>
      <c r="O6">
        <f t="shared" si="0"/>
        <v>3817</v>
      </c>
      <c r="P6">
        <f>ROUND(O6/$F$3*100,2)</f>
        <v>78.54</v>
      </c>
      <c r="Q6">
        <f>K6+N6</f>
        <v>116313284</v>
      </c>
      <c r="R6" s="51"/>
      <c r="S6" s="44"/>
      <c r="Y6" t="s">
        <v>5</v>
      </c>
      <c r="Z6">
        <f>SUM(Z7:Z127)</f>
        <v>3817</v>
      </c>
      <c r="AA6">
        <f>P6</f>
        <v>78.54</v>
      </c>
      <c r="AB6">
        <f>SUM(AB7:AB127)</f>
        <v>90</v>
      </c>
      <c r="AC6">
        <f>SUM(AC7:AC127)</f>
        <v>1448</v>
      </c>
      <c r="AD6">
        <f>SUM(AD7:AD127)</f>
        <v>57742174</v>
      </c>
      <c r="AE6">
        <f>ROUND(AB6/$F$3*100,2)</f>
        <v>1.85</v>
      </c>
      <c r="AF6">
        <f>IF(AB6=0,0,ROUND(AC6/AB6,1))</f>
        <v>16.1</v>
      </c>
      <c r="AG6">
        <f>IF(AC6=0,0,ROUND(AD6/AC6,0))</f>
        <v>39877</v>
      </c>
      <c r="AH6">
        <f>ROUND(AD6/$F$3,0)</f>
        <v>11881</v>
      </c>
      <c r="AI6">
        <f>IF(AB6=0,0,ROUND(AD6/AB6,0))</f>
        <v>641580</v>
      </c>
      <c r="AJ6">
        <f>SUM(AJ7:AJ127)</f>
        <v>3727</v>
      </c>
      <c r="AK6">
        <f>SUM(AK7:AK127)</f>
        <v>6328</v>
      </c>
      <c r="AL6">
        <f>SUM(AL7:AL127)</f>
        <v>58571110</v>
      </c>
      <c r="AM6">
        <f>ROUND(AJ6/$F$3*100,2)</f>
        <v>76.69</v>
      </c>
      <c r="AN6">
        <f>IF(AJ6=0,0,ROUND(AK6/AJ6,1))</f>
        <v>1.7</v>
      </c>
      <c r="AO6">
        <f>IF(AK6=0,0,ROUND(AL6/AK6,0))</f>
        <v>9256</v>
      </c>
      <c r="AP6">
        <f>ROUND(AL6/$F$3,0)</f>
        <v>12052</v>
      </c>
      <c r="AQ6">
        <f>IF(AJ6=0,0,ROUND(AL6/AJ6,0))</f>
        <v>15715</v>
      </c>
      <c r="AR6">
        <f>SUM(AR7:AR127)</f>
        <v>3817</v>
      </c>
      <c r="AS6">
        <f>SUM(AS7:AS127)</f>
        <v>7776</v>
      </c>
      <c r="AT6">
        <f>SUM(AT7:AT127)</f>
        <v>116313284</v>
      </c>
    </row>
    <row r="7" spans="4:46" ht="13.5">
      <c r="D7">
        <f aca="true" t="shared" si="1" ref="D7:D38">VALUE($F7&amp;$B$1&amp;$I$2)</f>
        <v>1013109207</v>
      </c>
      <c r="E7">
        <f aca="true" t="shared" si="2" ref="E7:E38">VALUE($F7&amp;$B$1&amp;$L$2)</f>
        <v>1013109208</v>
      </c>
      <c r="F7">
        <v>101</v>
      </c>
      <c r="G7">
        <v>1</v>
      </c>
      <c r="H7" s="18" t="s">
        <v>13</v>
      </c>
      <c r="I7">
        <f aca="true" t="shared" si="3" ref="I7:K26">IF(ISNA(VLOOKUP($D7,toukeiＣ,I$4,FALSE))=TRUE,0,VLOOKUP($D7,toukeiＣ,I$4,FALSE))</f>
        <v>0</v>
      </c>
      <c r="J7">
        <f t="shared" si="3"/>
        <v>0</v>
      </c>
      <c r="K7">
        <f t="shared" si="3"/>
        <v>0</v>
      </c>
      <c r="L7">
        <f aca="true" t="shared" si="4" ref="L7:N26">IF(ISNA(VLOOKUP($E7,toukeiＣ,L$4,FALSE))=TRUE,0,VLOOKUP($E7,toukeiＣ,L$4,FALSE))</f>
        <v>30</v>
      </c>
      <c r="M7">
        <f t="shared" si="4"/>
        <v>39</v>
      </c>
      <c r="N7">
        <f t="shared" si="4"/>
        <v>324600</v>
      </c>
      <c r="O7">
        <f>I7+L7</f>
        <v>30</v>
      </c>
      <c r="P7">
        <f>ROUND(O7/$F$3*100,4)</f>
        <v>0.6173</v>
      </c>
      <c r="R7" s="51">
        <v>121</v>
      </c>
      <c r="S7" s="44">
        <f aca="true" t="shared" si="5" ref="S7:S38">P7+R9/1000000</f>
        <v>0.6174189999999999</v>
      </c>
      <c r="T7">
        <f>RANK(S7,$S$7:$S$127)</f>
        <v>38</v>
      </c>
      <c r="V7">
        <v>1</v>
      </c>
      <c r="W7" t="s">
        <v>8</v>
      </c>
      <c r="X7">
        <f>MATCH(V7,$T$7:$T$127,0)</f>
        <v>50</v>
      </c>
      <c r="Y7" t="str">
        <f aca="true" t="shared" si="6" ref="Y7:AD7">VLOOKUP($X7,$G$7:$P$127,Y$4,FALSE)</f>
        <v>高血圧性疾患</v>
      </c>
      <c r="Z7">
        <f t="shared" si="6"/>
        <v>561</v>
      </c>
      <c r="AA7">
        <f t="shared" si="6"/>
        <v>11.5432</v>
      </c>
      <c r="AB7">
        <f t="shared" si="6"/>
        <v>0</v>
      </c>
      <c r="AC7">
        <f t="shared" si="6"/>
        <v>0</v>
      </c>
      <c r="AD7">
        <f t="shared" si="6"/>
        <v>0</v>
      </c>
      <c r="AE7">
        <f>ROUND(AB7/$F$3*100,2)</f>
        <v>0</v>
      </c>
      <c r="AF7">
        <f>IF(AB7=0,0,ROUND(AC7/AB7,1))</f>
        <v>0</v>
      </c>
      <c r="AG7">
        <f>IF(AC7=0,0,ROUND(AD7/AC7,0))</f>
        <v>0</v>
      </c>
      <c r="AH7">
        <f>ROUND(AD7/$F$3,0)</f>
        <v>0</v>
      </c>
      <c r="AI7">
        <f>IF(AB7=0,0,ROUND(AD7/AB7,0))</f>
        <v>0</v>
      </c>
      <c r="AJ7">
        <f>VLOOKUP($X7,$G$7:$P$127,AJ$4,FALSE)</f>
        <v>561</v>
      </c>
      <c r="AK7">
        <f>VLOOKUP($X7,$G$7:$P$127,AK$4,FALSE)</f>
        <v>842</v>
      </c>
      <c r="AL7">
        <f>VLOOKUP($X7,$G$7:$P$127,AL$4,FALSE)</f>
        <v>6199870</v>
      </c>
      <c r="AM7">
        <f>ROUND(AJ7/$F$3*100,2)</f>
        <v>11.54</v>
      </c>
      <c r="AN7">
        <f>IF(AJ7=0,0,ROUND(AK7/AJ7,1))</f>
        <v>1.5</v>
      </c>
      <c r="AO7">
        <f>IF(AK7=0,0,ROUND(AL7/AK7,0))</f>
        <v>7363</v>
      </c>
      <c r="AP7">
        <f>ROUND(AL7/$F$3,0)</f>
        <v>1276</v>
      </c>
      <c r="AQ7">
        <f>IF(AJ7=0,0,ROUND(AL7/AJ7,0))</f>
        <v>11051</v>
      </c>
      <c r="AR7">
        <f>Z7</f>
        <v>561</v>
      </c>
      <c r="AS7">
        <f>AC7+AK7</f>
        <v>842</v>
      </c>
      <c r="AT7">
        <f>AD7+AL7</f>
        <v>6199870</v>
      </c>
    </row>
    <row r="8" spans="4:46" ht="13.5">
      <c r="D8">
        <f t="shared" si="1"/>
        <v>1023109207</v>
      </c>
      <c r="E8">
        <f t="shared" si="2"/>
        <v>1023109208</v>
      </c>
      <c r="F8">
        <v>102</v>
      </c>
      <c r="G8">
        <v>2</v>
      </c>
      <c r="H8" s="18" t="s">
        <v>14</v>
      </c>
      <c r="I8">
        <f t="shared" si="3"/>
        <v>0</v>
      </c>
      <c r="J8">
        <f t="shared" si="3"/>
        <v>0</v>
      </c>
      <c r="K8">
        <f t="shared" si="3"/>
        <v>0</v>
      </c>
      <c r="L8">
        <f t="shared" si="4"/>
        <v>0</v>
      </c>
      <c r="M8">
        <f t="shared" si="4"/>
        <v>0</v>
      </c>
      <c r="N8">
        <f t="shared" si="4"/>
        <v>0</v>
      </c>
      <c r="O8">
        <f aca="true" t="shared" si="7" ref="O8:O71">I8+L8</f>
        <v>0</v>
      </c>
      <c r="P8">
        <f aca="true" t="shared" si="8" ref="P8:P71">ROUND(O8/$F$3*100,4)</f>
        <v>0</v>
      </c>
      <c r="R8" s="51">
        <v>120</v>
      </c>
      <c r="S8" s="44">
        <f t="shared" si="5"/>
        <v>0.000118</v>
      </c>
      <c r="T8">
        <f aca="true" t="shared" si="9" ref="T8:T71">RANK(S8,$S$7:$S$127)</f>
        <v>111</v>
      </c>
      <c r="V8">
        <v>2</v>
      </c>
      <c r="W8" t="s">
        <v>8</v>
      </c>
      <c r="X8">
        <f aca="true" t="shared" si="10" ref="X8:X71">MATCH(V8,$T$7:$T$127,0)</f>
        <v>74</v>
      </c>
      <c r="Y8" t="str">
        <f aca="true" t="shared" si="11" ref="Y8:AC71">VLOOKUP($X8,$G$7:$P$127,Y$4,FALSE)</f>
        <v>歯肉炎及び歯周疾患</v>
      </c>
      <c r="Z8">
        <f>VLOOKUP($X8,$G$7:$P$127,Z$4,FALSE)</f>
        <v>216</v>
      </c>
      <c r="AA8">
        <f>VLOOKUP($X8,$G$7:$P$127,AA$4,FALSE)</f>
        <v>4.4444</v>
      </c>
      <c r="AB8">
        <f>VLOOKUP($X8,$G$7:$P$127,AB$4,FALSE)</f>
        <v>0</v>
      </c>
      <c r="AC8">
        <f>VLOOKUP($X8,$G$7:$P$127,AC$4,FALSE)</f>
        <v>0</v>
      </c>
      <c r="AD8">
        <f>VLOOKUP($X8,$G$7:$P$127,AD$4,FALSE)</f>
        <v>0</v>
      </c>
      <c r="AE8">
        <f aca="true" t="shared" si="12" ref="AE8:AE71">ROUND(AB8/$F$3*100,2)</f>
        <v>0</v>
      </c>
      <c r="AF8">
        <f aca="true" t="shared" si="13" ref="AF8:AF71">IF(AB8=0,0,ROUND(AC8/AB8,1))</f>
        <v>0</v>
      </c>
      <c r="AG8">
        <f aca="true" t="shared" si="14" ref="AG8:AG71">IF(AC8=0,0,ROUND(AD8/AC8,0))</f>
        <v>0</v>
      </c>
      <c r="AH8">
        <f aca="true" t="shared" si="15" ref="AH8:AH71">ROUND(AD8/$F$3,0)</f>
        <v>0</v>
      </c>
      <c r="AI8">
        <f aca="true" t="shared" si="16" ref="AI8:AI71">IF(AB8=0,0,ROUND(AD8/AB8,0))</f>
        <v>0</v>
      </c>
      <c r="AJ8">
        <f>VLOOKUP($X8,$G$7:$P$127,AJ$4,FALSE)</f>
        <v>216</v>
      </c>
      <c r="AK8">
        <f>VLOOKUP($X8,$G$7:$P$127,AK$4,FALSE)</f>
        <v>493</v>
      </c>
      <c r="AL8">
        <f aca="true" t="shared" si="17" ref="AL8:AL71">VLOOKUP($X8,$G$7:$P$127,AL$4,FALSE)</f>
        <v>2969050</v>
      </c>
      <c r="AM8">
        <f aca="true" t="shared" si="18" ref="AM8:AM71">ROUND(AJ8/$F$3*100,2)</f>
        <v>4.44</v>
      </c>
      <c r="AN8">
        <f aca="true" t="shared" si="19" ref="AN8:AN71">IF(AJ8=0,0,ROUND(AK8/AJ8,1))</f>
        <v>2.3</v>
      </c>
      <c r="AO8">
        <f aca="true" t="shared" si="20" ref="AO8:AO71">IF(AK8=0,0,ROUND(AL8/AK8,0))</f>
        <v>6022</v>
      </c>
      <c r="AP8">
        <f aca="true" t="shared" si="21" ref="AP8:AP71">ROUND(AL8/$F$3,0)</f>
        <v>611</v>
      </c>
      <c r="AQ8">
        <f aca="true" t="shared" si="22" ref="AQ8:AQ71">IF(AJ8=0,0,ROUND(AL8/AJ8,0))</f>
        <v>13746</v>
      </c>
      <c r="AR8">
        <f aca="true" t="shared" si="23" ref="AR8:AR71">Z8</f>
        <v>216</v>
      </c>
      <c r="AS8">
        <f aca="true" t="shared" si="24" ref="AS8:AS71">AC8+AK8</f>
        <v>493</v>
      </c>
      <c r="AT8">
        <f aca="true" t="shared" si="25" ref="AT8:AT71">AD8+AL8</f>
        <v>2969050</v>
      </c>
    </row>
    <row r="9" spans="4:46" ht="13.5">
      <c r="D9">
        <f t="shared" si="1"/>
        <v>1033109207</v>
      </c>
      <c r="E9">
        <f t="shared" si="2"/>
        <v>1033109208</v>
      </c>
      <c r="F9">
        <v>103</v>
      </c>
      <c r="G9">
        <v>3</v>
      </c>
      <c r="H9" s="18" t="s">
        <v>15</v>
      </c>
      <c r="I9">
        <f t="shared" si="3"/>
        <v>0</v>
      </c>
      <c r="J9">
        <f t="shared" si="3"/>
        <v>0</v>
      </c>
      <c r="K9">
        <f t="shared" si="3"/>
        <v>0</v>
      </c>
      <c r="L9">
        <f t="shared" si="4"/>
        <v>1</v>
      </c>
      <c r="M9">
        <f t="shared" si="4"/>
        <v>2</v>
      </c>
      <c r="N9">
        <f t="shared" si="4"/>
        <v>17100</v>
      </c>
      <c r="O9">
        <f t="shared" si="7"/>
        <v>1</v>
      </c>
      <c r="P9">
        <f t="shared" si="8"/>
        <v>0.0206</v>
      </c>
      <c r="R9" s="51">
        <v>119</v>
      </c>
      <c r="S9" s="44">
        <f t="shared" si="5"/>
        <v>0.020717</v>
      </c>
      <c r="T9">
        <f t="shared" si="9"/>
        <v>104</v>
      </c>
      <c r="V9">
        <v>3</v>
      </c>
      <c r="W9" t="s">
        <v>8</v>
      </c>
      <c r="X9">
        <f t="shared" si="10"/>
        <v>24</v>
      </c>
      <c r="Y9" t="str">
        <f t="shared" si="11"/>
        <v>糖尿病</v>
      </c>
      <c r="Z9">
        <f t="shared" si="11"/>
        <v>193</v>
      </c>
      <c r="AA9">
        <f t="shared" si="11"/>
        <v>3.9712</v>
      </c>
      <c r="AB9">
        <f t="shared" si="11"/>
        <v>5</v>
      </c>
      <c r="AC9">
        <f t="shared" si="11"/>
        <v>76</v>
      </c>
      <c r="AD9">
        <f aca="true" t="shared" si="26" ref="AD9:AD72">VLOOKUP($X9,$G$7:$P$127,AD$4,FALSE)</f>
        <v>2178368</v>
      </c>
      <c r="AE9">
        <f t="shared" si="12"/>
        <v>0.1</v>
      </c>
      <c r="AF9">
        <f t="shared" si="13"/>
        <v>15.2</v>
      </c>
      <c r="AG9">
        <f t="shared" si="14"/>
        <v>28663</v>
      </c>
      <c r="AH9">
        <f t="shared" si="15"/>
        <v>448</v>
      </c>
      <c r="AI9">
        <f t="shared" si="16"/>
        <v>435674</v>
      </c>
      <c r="AJ9">
        <f aca="true" t="shared" si="27" ref="AJ9:AK40">VLOOKUP($X9,$G$7:$P$127,AJ$4,FALSE)</f>
        <v>188</v>
      </c>
      <c r="AK9">
        <f t="shared" si="27"/>
        <v>285</v>
      </c>
      <c r="AL9">
        <f t="shared" si="17"/>
        <v>3747130</v>
      </c>
      <c r="AM9">
        <f t="shared" si="18"/>
        <v>3.87</v>
      </c>
      <c r="AN9">
        <f t="shared" si="19"/>
        <v>1.5</v>
      </c>
      <c r="AO9">
        <f t="shared" si="20"/>
        <v>13148</v>
      </c>
      <c r="AP9">
        <f t="shared" si="21"/>
        <v>771</v>
      </c>
      <c r="AQ9">
        <f t="shared" si="22"/>
        <v>19932</v>
      </c>
      <c r="AR9">
        <f t="shared" si="23"/>
        <v>193</v>
      </c>
      <c r="AS9">
        <f t="shared" si="24"/>
        <v>361</v>
      </c>
      <c r="AT9">
        <f t="shared" si="25"/>
        <v>5925498</v>
      </c>
    </row>
    <row r="10" spans="4:46" ht="13.5">
      <c r="D10">
        <f t="shared" si="1"/>
        <v>1043109207</v>
      </c>
      <c r="E10">
        <f t="shared" si="2"/>
        <v>1043109208</v>
      </c>
      <c r="F10">
        <v>104</v>
      </c>
      <c r="G10">
        <v>4</v>
      </c>
      <c r="H10" s="18" t="s">
        <v>16</v>
      </c>
      <c r="I10">
        <f t="shared" si="3"/>
        <v>0</v>
      </c>
      <c r="J10">
        <f t="shared" si="3"/>
        <v>0</v>
      </c>
      <c r="K10">
        <f t="shared" si="3"/>
        <v>0</v>
      </c>
      <c r="L10">
        <f t="shared" si="4"/>
        <v>19</v>
      </c>
      <c r="M10">
        <f t="shared" si="4"/>
        <v>36</v>
      </c>
      <c r="N10">
        <f t="shared" si="4"/>
        <v>143350</v>
      </c>
      <c r="O10">
        <f t="shared" si="7"/>
        <v>19</v>
      </c>
      <c r="P10">
        <f t="shared" si="8"/>
        <v>0.3909</v>
      </c>
      <c r="R10" s="51">
        <v>118</v>
      </c>
      <c r="S10" s="44">
        <f t="shared" si="5"/>
        <v>0.39101600000000003</v>
      </c>
      <c r="T10">
        <f t="shared" si="9"/>
        <v>45</v>
      </c>
      <c r="V10">
        <v>4</v>
      </c>
      <c r="W10" t="s">
        <v>8</v>
      </c>
      <c r="X10">
        <f t="shared" si="10"/>
        <v>75</v>
      </c>
      <c r="Y10" t="str">
        <f t="shared" si="11"/>
        <v>その他の歯及び歯の支持組織の障害</v>
      </c>
      <c r="Z10">
        <f t="shared" si="11"/>
        <v>192</v>
      </c>
      <c r="AA10">
        <f t="shared" si="11"/>
        <v>3.9506</v>
      </c>
      <c r="AB10">
        <f t="shared" si="11"/>
        <v>0</v>
      </c>
      <c r="AC10">
        <f t="shared" si="11"/>
        <v>0</v>
      </c>
      <c r="AD10">
        <f t="shared" si="26"/>
        <v>0</v>
      </c>
      <c r="AE10">
        <f t="shared" si="12"/>
        <v>0</v>
      </c>
      <c r="AF10">
        <f t="shared" si="13"/>
        <v>0</v>
      </c>
      <c r="AG10">
        <f t="shared" si="14"/>
        <v>0</v>
      </c>
      <c r="AH10">
        <f t="shared" si="15"/>
        <v>0</v>
      </c>
      <c r="AI10">
        <f t="shared" si="16"/>
        <v>0</v>
      </c>
      <c r="AJ10">
        <f t="shared" si="27"/>
        <v>192</v>
      </c>
      <c r="AK10">
        <f t="shared" si="27"/>
        <v>501</v>
      </c>
      <c r="AL10">
        <f t="shared" si="17"/>
        <v>3767050</v>
      </c>
      <c r="AM10">
        <f t="shared" si="18"/>
        <v>3.95</v>
      </c>
      <c r="AN10">
        <f t="shared" si="19"/>
        <v>2.6</v>
      </c>
      <c r="AO10">
        <f t="shared" si="20"/>
        <v>7519</v>
      </c>
      <c r="AP10">
        <f t="shared" si="21"/>
        <v>775</v>
      </c>
      <c r="AQ10">
        <f t="shared" si="22"/>
        <v>19620</v>
      </c>
      <c r="AR10">
        <f t="shared" si="23"/>
        <v>192</v>
      </c>
      <c r="AS10">
        <f t="shared" si="24"/>
        <v>501</v>
      </c>
      <c r="AT10">
        <f t="shared" si="25"/>
        <v>3767050</v>
      </c>
    </row>
    <row r="11" spans="4:46" ht="13.5">
      <c r="D11">
        <f t="shared" si="1"/>
        <v>1053109207</v>
      </c>
      <c r="E11">
        <f t="shared" si="2"/>
        <v>1053109208</v>
      </c>
      <c r="F11">
        <v>105</v>
      </c>
      <c r="G11">
        <v>5</v>
      </c>
      <c r="H11" s="18" t="s">
        <v>17</v>
      </c>
      <c r="I11">
        <f t="shared" si="3"/>
        <v>0</v>
      </c>
      <c r="J11">
        <f t="shared" si="3"/>
        <v>0</v>
      </c>
      <c r="K11">
        <f t="shared" si="3"/>
        <v>0</v>
      </c>
      <c r="L11">
        <f t="shared" si="4"/>
        <v>39</v>
      </c>
      <c r="M11">
        <f t="shared" si="4"/>
        <v>77</v>
      </c>
      <c r="N11">
        <f t="shared" si="4"/>
        <v>845310</v>
      </c>
      <c r="O11">
        <f t="shared" si="7"/>
        <v>39</v>
      </c>
      <c r="P11">
        <f t="shared" si="8"/>
        <v>0.8025</v>
      </c>
      <c r="R11" s="51">
        <v>117</v>
      </c>
      <c r="S11" s="44">
        <f t="shared" si="5"/>
        <v>0.802615</v>
      </c>
      <c r="T11">
        <f t="shared" si="9"/>
        <v>27</v>
      </c>
      <c r="V11">
        <v>5</v>
      </c>
      <c r="W11" t="s">
        <v>8</v>
      </c>
      <c r="X11">
        <f t="shared" si="10"/>
        <v>25</v>
      </c>
      <c r="Y11" t="str">
        <f t="shared" si="11"/>
        <v>その他の内分泌、栄養及び代謝疾患</v>
      </c>
      <c r="Z11">
        <f t="shared" si="11"/>
        <v>186</v>
      </c>
      <c r="AA11">
        <f t="shared" si="11"/>
        <v>3.8272</v>
      </c>
      <c r="AB11">
        <f t="shared" si="11"/>
        <v>0</v>
      </c>
      <c r="AC11">
        <f aca="true" t="shared" si="28" ref="AC11:AD74">VLOOKUP($X11,$G$7:$P$127,AC$4,FALSE)</f>
        <v>0</v>
      </c>
      <c r="AD11">
        <f t="shared" si="26"/>
        <v>0</v>
      </c>
      <c r="AE11">
        <f t="shared" si="12"/>
        <v>0</v>
      </c>
      <c r="AF11">
        <f t="shared" si="13"/>
        <v>0</v>
      </c>
      <c r="AG11">
        <f t="shared" si="14"/>
        <v>0</v>
      </c>
      <c r="AH11">
        <f t="shared" si="15"/>
        <v>0</v>
      </c>
      <c r="AI11">
        <f t="shared" si="16"/>
        <v>0</v>
      </c>
      <c r="AJ11">
        <f t="shared" si="27"/>
        <v>186</v>
      </c>
      <c r="AK11">
        <f t="shared" si="27"/>
        <v>311</v>
      </c>
      <c r="AL11">
        <f t="shared" si="17"/>
        <v>2770280</v>
      </c>
      <c r="AM11">
        <f t="shared" si="18"/>
        <v>3.83</v>
      </c>
      <c r="AN11">
        <f t="shared" si="19"/>
        <v>1.7</v>
      </c>
      <c r="AO11">
        <f t="shared" si="20"/>
        <v>8908</v>
      </c>
      <c r="AP11">
        <f t="shared" si="21"/>
        <v>570</v>
      </c>
      <c r="AQ11">
        <f t="shared" si="22"/>
        <v>14894</v>
      </c>
      <c r="AR11">
        <f t="shared" si="23"/>
        <v>186</v>
      </c>
      <c r="AS11">
        <f t="shared" si="24"/>
        <v>311</v>
      </c>
      <c r="AT11">
        <f t="shared" si="25"/>
        <v>2770280</v>
      </c>
    </row>
    <row r="12" spans="4:46" ht="13.5">
      <c r="D12">
        <f t="shared" si="1"/>
        <v>1063109207</v>
      </c>
      <c r="E12">
        <f t="shared" si="2"/>
        <v>1063109208</v>
      </c>
      <c r="F12">
        <v>106</v>
      </c>
      <c r="G12">
        <v>6</v>
      </c>
      <c r="H12" s="18" t="s">
        <v>18</v>
      </c>
      <c r="I12">
        <f t="shared" si="3"/>
        <v>0</v>
      </c>
      <c r="J12">
        <f t="shared" si="3"/>
        <v>0</v>
      </c>
      <c r="K12">
        <f t="shared" si="3"/>
        <v>0</v>
      </c>
      <c r="L12">
        <f t="shared" si="4"/>
        <v>1</v>
      </c>
      <c r="M12">
        <f t="shared" si="4"/>
        <v>2</v>
      </c>
      <c r="N12">
        <f t="shared" si="4"/>
        <v>9610</v>
      </c>
      <c r="O12">
        <f t="shared" si="7"/>
        <v>1</v>
      </c>
      <c r="P12">
        <f t="shared" si="8"/>
        <v>0.0206</v>
      </c>
      <c r="R12" s="51">
        <v>116</v>
      </c>
      <c r="S12" s="44">
        <f t="shared" si="5"/>
        <v>0.020714</v>
      </c>
      <c r="T12">
        <f t="shared" si="9"/>
        <v>105</v>
      </c>
      <c r="V12">
        <v>6</v>
      </c>
      <c r="W12" t="s">
        <v>8</v>
      </c>
      <c r="X12">
        <f t="shared" si="10"/>
        <v>42</v>
      </c>
      <c r="Y12" t="str">
        <f t="shared" si="11"/>
        <v>その他の眼及び付属器の疾患</v>
      </c>
      <c r="Z12">
        <f t="shared" si="11"/>
        <v>109</v>
      </c>
      <c r="AA12">
        <f t="shared" si="11"/>
        <v>2.2428</v>
      </c>
      <c r="AB12">
        <f t="shared" si="11"/>
        <v>3</v>
      </c>
      <c r="AC12">
        <f t="shared" si="28"/>
        <v>7</v>
      </c>
      <c r="AD12">
        <f t="shared" si="26"/>
        <v>944650</v>
      </c>
      <c r="AE12">
        <f t="shared" si="12"/>
        <v>0.06</v>
      </c>
      <c r="AF12">
        <f t="shared" si="13"/>
        <v>2.3</v>
      </c>
      <c r="AG12">
        <f t="shared" si="14"/>
        <v>134950</v>
      </c>
      <c r="AH12">
        <f t="shared" si="15"/>
        <v>194</v>
      </c>
      <c r="AI12">
        <f t="shared" si="16"/>
        <v>314883</v>
      </c>
      <c r="AJ12">
        <f t="shared" si="27"/>
        <v>106</v>
      </c>
      <c r="AK12">
        <f t="shared" si="27"/>
        <v>129</v>
      </c>
      <c r="AL12">
        <f t="shared" si="17"/>
        <v>903640</v>
      </c>
      <c r="AM12">
        <f t="shared" si="18"/>
        <v>2.18</v>
      </c>
      <c r="AN12">
        <f t="shared" si="19"/>
        <v>1.2</v>
      </c>
      <c r="AO12">
        <f t="shared" si="20"/>
        <v>7005</v>
      </c>
      <c r="AP12">
        <f t="shared" si="21"/>
        <v>186</v>
      </c>
      <c r="AQ12">
        <f t="shared" si="22"/>
        <v>8525</v>
      </c>
      <c r="AR12">
        <f t="shared" si="23"/>
        <v>109</v>
      </c>
      <c r="AS12">
        <f t="shared" si="24"/>
        <v>136</v>
      </c>
      <c r="AT12">
        <f t="shared" si="25"/>
        <v>1848290</v>
      </c>
    </row>
    <row r="13" spans="4:46" ht="13.5">
      <c r="D13">
        <f t="shared" si="1"/>
        <v>1073109207</v>
      </c>
      <c r="E13">
        <f t="shared" si="2"/>
        <v>1073109208</v>
      </c>
      <c r="F13">
        <v>107</v>
      </c>
      <c r="G13">
        <v>7</v>
      </c>
      <c r="H13" s="18" t="s">
        <v>19</v>
      </c>
      <c r="I13">
        <f t="shared" si="3"/>
        <v>0</v>
      </c>
      <c r="J13">
        <f t="shared" si="3"/>
        <v>0</v>
      </c>
      <c r="K13">
        <f t="shared" si="3"/>
        <v>0</v>
      </c>
      <c r="L13">
        <f t="shared" si="4"/>
        <v>23</v>
      </c>
      <c r="M13">
        <f t="shared" si="4"/>
        <v>35</v>
      </c>
      <c r="N13">
        <f t="shared" si="4"/>
        <v>142360</v>
      </c>
      <c r="O13">
        <f t="shared" si="7"/>
        <v>23</v>
      </c>
      <c r="P13">
        <f t="shared" si="8"/>
        <v>0.4733</v>
      </c>
      <c r="R13" s="51">
        <v>115</v>
      </c>
      <c r="S13" s="44">
        <f t="shared" si="5"/>
        <v>0.473413</v>
      </c>
      <c r="T13">
        <f t="shared" si="9"/>
        <v>42</v>
      </c>
      <c r="V13">
        <v>7</v>
      </c>
      <c r="W13" t="s">
        <v>8</v>
      </c>
      <c r="X13">
        <f t="shared" si="10"/>
        <v>119</v>
      </c>
      <c r="Y13" t="str">
        <f t="shared" si="11"/>
        <v>その他の損傷及びその他の外因の影響</v>
      </c>
      <c r="Z13">
        <f t="shared" si="11"/>
        <v>97</v>
      </c>
      <c r="AA13">
        <f t="shared" si="11"/>
        <v>1.9959</v>
      </c>
      <c r="AB13">
        <f t="shared" si="11"/>
        <v>0</v>
      </c>
      <c r="AC13">
        <f t="shared" si="28"/>
        <v>0</v>
      </c>
      <c r="AD13">
        <f t="shared" si="26"/>
        <v>0</v>
      </c>
      <c r="AE13">
        <f t="shared" si="12"/>
        <v>0</v>
      </c>
      <c r="AF13">
        <f t="shared" si="13"/>
        <v>0</v>
      </c>
      <c r="AG13">
        <f t="shared" si="14"/>
        <v>0</v>
      </c>
      <c r="AH13">
        <f t="shared" si="15"/>
        <v>0</v>
      </c>
      <c r="AI13">
        <f t="shared" si="16"/>
        <v>0</v>
      </c>
      <c r="AJ13">
        <f t="shared" si="27"/>
        <v>97</v>
      </c>
      <c r="AK13">
        <f t="shared" si="27"/>
        <v>190</v>
      </c>
      <c r="AL13">
        <f t="shared" si="17"/>
        <v>862680</v>
      </c>
      <c r="AM13">
        <f t="shared" si="18"/>
        <v>2</v>
      </c>
      <c r="AN13">
        <f t="shared" si="19"/>
        <v>2</v>
      </c>
      <c r="AO13">
        <f t="shared" si="20"/>
        <v>4540</v>
      </c>
      <c r="AP13">
        <f t="shared" si="21"/>
        <v>178</v>
      </c>
      <c r="AQ13">
        <f t="shared" si="22"/>
        <v>8894</v>
      </c>
      <c r="AR13">
        <f t="shared" si="23"/>
        <v>97</v>
      </c>
      <c r="AS13">
        <f t="shared" si="24"/>
        <v>190</v>
      </c>
      <c r="AT13">
        <f t="shared" si="25"/>
        <v>862680</v>
      </c>
    </row>
    <row r="14" spans="4:46" ht="13.5">
      <c r="D14">
        <f t="shared" si="1"/>
        <v>1083109207</v>
      </c>
      <c r="E14">
        <f t="shared" si="2"/>
        <v>1083109208</v>
      </c>
      <c r="F14">
        <v>108</v>
      </c>
      <c r="G14">
        <v>8</v>
      </c>
      <c r="H14" s="18" t="s">
        <v>20</v>
      </c>
      <c r="I14">
        <f t="shared" si="3"/>
        <v>0</v>
      </c>
      <c r="J14">
        <f t="shared" si="3"/>
        <v>0</v>
      </c>
      <c r="K14">
        <f t="shared" si="3"/>
        <v>0</v>
      </c>
      <c r="L14">
        <f t="shared" si="4"/>
        <v>0</v>
      </c>
      <c r="M14">
        <f t="shared" si="4"/>
        <v>0</v>
      </c>
      <c r="N14">
        <f t="shared" si="4"/>
        <v>0</v>
      </c>
      <c r="O14">
        <f t="shared" si="7"/>
        <v>0</v>
      </c>
      <c r="P14">
        <f t="shared" si="8"/>
        <v>0</v>
      </c>
      <c r="R14" s="51">
        <v>114</v>
      </c>
      <c r="S14" s="44">
        <f t="shared" si="5"/>
        <v>0.000112</v>
      </c>
      <c r="T14">
        <f t="shared" si="9"/>
        <v>112</v>
      </c>
      <c r="V14">
        <v>8</v>
      </c>
      <c r="W14" t="s">
        <v>8</v>
      </c>
      <c r="X14">
        <f t="shared" si="10"/>
        <v>86</v>
      </c>
      <c r="Y14" t="str">
        <f t="shared" si="11"/>
        <v>皮膚炎及び湿疹</v>
      </c>
      <c r="Z14">
        <f t="shared" si="11"/>
        <v>87</v>
      </c>
      <c r="AA14">
        <f t="shared" si="11"/>
        <v>1.7901</v>
      </c>
      <c r="AB14">
        <f t="shared" si="11"/>
        <v>1</v>
      </c>
      <c r="AC14">
        <f t="shared" si="28"/>
        <v>13</v>
      </c>
      <c r="AD14">
        <f t="shared" si="26"/>
        <v>298570</v>
      </c>
      <c r="AE14">
        <f t="shared" si="12"/>
        <v>0.02</v>
      </c>
      <c r="AF14">
        <f t="shared" si="13"/>
        <v>13</v>
      </c>
      <c r="AG14">
        <f t="shared" si="14"/>
        <v>22967</v>
      </c>
      <c r="AH14">
        <f t="shared" si="15"/>
        <v>61</v>
      </c>
      <c r="AI14">
        <f t="shared" si="16"/>
        <v>298570</v>
      </c>
      <c r="AJ14">
        <f t="shared" si="27"/>
        <v>86</v>
      </c>
      <c r="AK14">
        <f t="shared" si="27"/>
        <v>114</v>
      </c>
      <c r="AL14">
        <f t="shared" si="17"/>
        <v>389490</v>
      </c>
      <c r="AM14">
        <f t="shared" si="18"/>
        <v>1.77</v>
      </c>
      <c r="AN14">
        <f t="shared" si="19"/>
        <v>1.3</v>
      </c>
      <c r="AO14">
        <f t="shared" si="20"/>
        <v>3417</v>
      </c>
      <c r="AP14">
        <f t="shared" si="21"/>
        <v>80</v>
      </c>
      <c r="AQ14">
        <f t="shared" si="22"/>
        <v>4529</v>
      </c>
      <c r="AR14">
        <f t="shared" si="23"/>
        <v>87</v>
      </c>
      <c r="AS14">
        <f t="shared" si="24"/>
        <v>127</v>
      </c>
      <c r="AT14">
        <f t="shared" si="25"/>
        <v>688060</v>
      </c>
    </row>
    <row r="15" spans="4:46" ht="13.5">
      <c r="D15">
        <f t="shared" si="1"/>
        <v>1093109207</v>
      </c>
      <c r="E15">
        <f t="shared" si="2"/>
        <v>1093109208</v>
      </c>
      <c r="F15">
        <v>109</v>
      </c>
      <c r="G15">
        <v>9</v>
      </c>
      <c r="H15" s="18" t="s">
        <v>21</v>
      </c>
      <c r="I15">
        <f t="shared" si="3"/>
        <v>0</v>
      </c>
      <c r="J15">
        <f t="shared" si="3"/>
        <v>0</v>
      </c>
      <c r="K15">
        <f t="shared" si="3"/>
        <v>0</v>
      </c>
      <c r="L15">
        <f t="shared" si="4"/>
        <v>7</v>
      </c>
      <c r="M15">
        <f t="shared" si="4"/>
        <v>10</v>
      </c>
      <c r="N15">
        <f t="shared" si="4"/>
        <v>48090</v>
      </c>
      <c r="O15">
        <f t="shared" si="7"/>
        <v>7</v>
      </c>
      <c r="P15">
        <f t="shared" si="8"/>
        <v>0.144</v>
      </c>
      <c r="R15" s="51">
        <v>113</v>
      </c>
      <c r="S15" s="44">
        <f t="shared" si="5"/>
        <v>0.144111</v>
      </c>
      <c r="T15">
        <f t="shared" si="9"/>
        <v>74</v>
      </c>
      <c r="V15">
        <v>9</v>
      </c>
      <c r="W15" t="s">
        <v>8</v>
      </c>
      <c r="X15">
        <f t="shared" si="10"/>
        <v>89</v>
      </c>
      <c r="Y15" t="str">
        <f t="shared" si="11"/>
        <v>関節症</v>
      </c>
      <c r="Z15">
        <f t="shared" si="11"/>
        <v>87</v>
      </c>
      <c r="AA15">
        <f t="shared" si="11"/>
        <v>1.7901</v>
      </c>
      <c r="AB15">
        <f t="shared" si="11"/>
        <v>3</v>
      </c>
      <c r="AC15">
        <f t="shared" si="28"/>
        <v>37</v>
      </c>
      <c r="AD15">
        <f t="shared" si="26"/>
        <v>5021004</v>
      </c>
      <c r="AE15">
        <f t="shared" si="12"/>
        <v>0.06</v>
      </c>
      <c r="AF15">
        <f t="shared" si="13"/>
        <v>12.3</v>
      </c>
      <c r="AG15">
        <f t="shared" si="14"/>
        <v>135703</v>
      </c>
      <c r="AH15">
        <f t="shared" si="15"/>
        <v>1033</v>
      </c>
      <c r="AI15">
        <f t="shared" si="16"/>
        <v>1673668</v>
      </c>
      <c r="AJ15">
        <f t="shared" si="27"/>
        <v>84</v>
      </c>
      <c r="AK15">
        <f t="shared" si="27"/>
        <v>145</v>
      </c>
      <c r="AL15">
        <f t="shared" si="17"/>
        <v>854760</v>
      </c>
      <c r="AM15">
        <f t="shared" si="18"/>
        <v>1.73</v>
      </c>
      <c r="AN15">
        <f t="shared" si="19"/>
        <v>1.7</v>
      </c>
      <c r="AO15">
        <f t="shared" si="20"/>
        <v>5895</v>
      </c>
      <c r="AP15">
        <f t="shared" si="21"/>
        <v>176</v>
      </c>
      <c r="AQ15">
        <f t="shared" si="22"/>
        <v>10176</v>
      </c>
      <c r="AR15">
        <f t="shared" si="23"/>
        <v>87</v>
      </c>
      <c r="AS15">
        <f t="shared" si="24"/>
        <v>182</v>
      </c>
      <c r="AT15">
        <f t="shared" si="25"/>
        <v>5875764</v>
      </c>
    </row>
    <row r="16" spans="4:46" ht="13.5">
      <c r="D16">
        <f t="shared" si="1"/>
        <v>2013109207</v>
      </c>
      <c r="E16">
        <f t="shared" si="2"/>
        <v>2013109208</v>
      </c>
      <c r="F16">
        <v>201</v>
      </c>
      <c r="G16">
        <v>10</v>
      </c>
      <c r="H16" s="18" t="s">
        <v>22</v>
      </c>
      <c r="I16">
        <f t="shared" si="3"/>
        <v>1</v>
      </c>
      <c r="J16">
        <f t="shared" si="3"/>
        <v>2</v>
      </c>
      <c r="K16">
        <f t="shared" si="3"/>
        <v>143550</v>
      </c>
      <c r="L16">
        <f t="shared" si="4"/>
        <v>12</v>
      </c>
      <c r="M16">
        <f t="shared" si="4"/>
        <v>19</v>
      </c>
      <c r="N16">
        <f t="shared" si="4"/>
        <v>375050</v>
      </c>
      <c r="O16">
        <f t="shared" si="7"/>
        <v>13</v>
      </c>
      <c r="P16">
        <f t="shared" si="8"/>
        <v>0.2675</v>
      </c>
      <c r="R16" s="51">
        <v>112</v>
      </c>
      <c r="S16" s="44">
        <f t="shared" si="5"/>
        <v>0.26761</v>
      </c>
      <c r="T16">
        <f t="shared" si="9"/>
        <v>58</v>
      </c>
      <c r="V16">
        <v>10</v>
      </c>
      <c r="W16" t="s">
        <v>8</v>
      </c>
      <c r="X16">
        <f t="shared" si="10"/>
        <v>73</v>
      </c>
      <c r="Y16" t="str">
        <f t="shared" si="11"/>
        <v>う蝕</v>
      </c>
      <c r="Z16">
        <f t="shared" si="11"/>
        <v>85</v>
      </c>
      <c r="AA16">
        <f t="shared" si="11"/>
        <v>1.749</v>
      </c>
      <c r="AB16">
        <f t="shared" si="11"/>
        <v>0</v>
      </c>
      <c r="AC16">
        <f t="shared" si="28"/>
        <v>0</v>
      </c>
      <c r="AD16">
        <f t="shared" si="26"/>
        <v>0</v>
      </c>
      <c r="AE16">
        <f t="shared" si="12"/>
        <v>0</v>
      </c>
      <c r="AF16">
        <f t="shared" si="13"/>
        <v>0</v>
      </c>
      <c r="AG16">
        <f t="shared" si="14"/>
        <v>0</v>
      </c>
      <c r="AH16">
        <f t="shared" si="15"/>
        <v>0</v>
      </c>
      <c r="AI16">
        <f t="shared" si="16"/>
        <v>0</v>
      </c>
      <c r="AJ16">
        <f t="shared" si="27"/>
        <v>85</v>
      </c>
      <c r="AK16">
        <f t="shared" si="27"/>
        <v>129</v>
      </c>
      <c r="AL16">
        <f t="shared" si="17"/>
        <v>841870</v>
      </c>
      <c r="AM16">
        <f t="shared" si="18"/>
        <v>1.75</v>
      </c>
      <c r="AN16">
        <f t="shared" si="19"/>
        <v>1.5</v>
      </c>
      <c r="AO16">
        <f t="shared" si="20"/>
        <v>6526</v>
      </c>
      <c r="AP16">
        <f t="shared" si="21"/>
        <v>173</v>
      </c>
      <c r="AQ16">
        <f t="shared" si="22"/>
        <v>9904</v>
      </c>
      <c r="AR16">
        <f t="shared" si="23"/>
        <v>85</v>
      </c>
      <c r="AS16">
        <f t="shared" si="24"/>
        <v>129</v>
      </c>
      <c r="AT16">
        <f t="shared" si="25"/>
        <v>841870</v>
      </c>
    </row>
    <row r="17" spans="4:46" ht="13.5">
      <c r="D17">
        <f t="shared" si="1"/>
        <v>2023109207</v>
      </c>
      <c r="E17">
        <f t="shared" si="2"/>
        <v>2023109208</v>
      </c>
      <c r="F17">
        <v>202</v>
      </c>
      <c r="G17">
        <v>11</v>
      </c>
      <c r="H17" s="18" t="s">
        <v>23</v>
      </c>
      <c r="I17">
        <f t="shared" si="3"/>
        <v>2</v>
      </c>
      <c r="J17">
        <f t="shared" si="3"/>
        <v>11</v>
      </c>
      <c r="K17">
        <f t="shared" si="3"/>
        <v>1258270</v>
      </c>
      <c r="L17">
        <f t="shared" si="4"/>
        <v>7</v>
      </c>
      <c r="M17">
        <f t="shared" si="4"/>
        <v>8</v>
      </c>
      <c r="N17">
        <f t="shared" si="4"/>
        <v>103490</v>
      </c>
      <c r="O17">
        <f t="shared" si="7"/>
        <v>9</v>
      </c>
      <c r="P17">
        <f t="shared" si="8"/>
        <v>0.1852</v>
      </c>
      <c r="R17" s="51">
        <v>111</v>
      </c>
      <c r="S17" s="44">
        <f t="shared" si="5"/>
        <v>0.185309</v>
      </c>
      <c r="T17">
        <f t="shared" si="9"/>
        <v>65</v>
      </c>
      <c r="V17">
        <v>11</v>
      </c>
      <c r="W17" t="s">
        <v>8</v>
      </c>
      <c r="X17">
        <f t="shared" si="10"/>
        <v>41</v>
      </c>
      <c r="Y17" t="str">
        <f t="shared" si="11"/>
        <v>屈折及び調節の障害</v>
      </c>
      <c r="Z17">
        <f t="shared" si="11"/>
        <v>80</v>
      </c>
      <c r="AA17">
        <f t="shared" si="11"/>
        <v>1.6461</v>
      </c>
      <c r="AB17">
        <f t="shared" si="11"/>
        <v>0</v>
      </c>
      <c r="AC17">
        <f t="shared" si="28"/>
        <v>0</v>
      </c>
      <c r="AD17">
        <f t="shared" si="26"/>
        <v>0</v>
      </c>
      <c r="AE17">
        <f t="shared" si="12"/>
        <v>0</v>
      </c>
      <c r="AF17">
        <f t="shared" si="13"/>
        <v>0</v>
      </c>
      <c r="AG17">
        <f t="shared" si="14"/>
        <v>0</v>
      </c>
      <c r="AH17">
        <f t="shared" si="15"/>
        <v>0</v>
      </c>
      <c r="AI17">
        <f t="shared" si="16"/>
        <v>0</v>
      </c>
      <c r="AJ17">
        <f t="shared" si="27"/>
        <v>80</v>
      </c>
      <c r="AK17">
        <f t="shared" si="27"/>
        <v>91</v>
      </c>
      <c r="AL17">
        <f t="shared" si="17"/>
        <v>439220</v>
      </c>
      <c r="AM17">
        <f t="shared" si="18"/>
        <v>1.65</v>
      </c>
      <c r="AN17">
        <f t="shared" si="19"/>
        <v>1.1</v>
      </c>
      <c r="AO17">
        <f t="shared" si="20"/>
        <v>4827</v>
      </c>
      <c r="AP17">
        <f t="shared" si="21"/>
        <v>90</v>
      </c>
      <c r="AQ17">
        <f t="shared" si="22"/>
        <v>5490</v>
      </c>
      <c r="AR17">
        <f t="shared" si="23"/>
        <v>80</v>
      </c>
      <c r="AS17">
        <f t="shared" si="24"/>
        <v>91</v>
      </c>
      <c r="AT17">
        <f t="shared" si="25"/>
        <v>439220</v>
      </c>
    </row>
    <row r="18" spans="4:46" ht="13.5">
      <c r="D18">
        <f t="shared" si="1"/>
        <v>2033109207</v>
      </c>
      <c r="E18">
        <f t="shared" si="2"/>
        <v>2033109208</v>
      </c>
      <c r="F18">
        <v>203</v>
      </c>
      <c r="G18">
        <v>12</v>
      </c>
      <c r="H18" s="18" t="s">
        <v>24</v>
      </c>
      <c r="I18">
        <f t="shared" si="3"/>
        <v>1</v>
      </c>
      <c r="J18">
        <f t="shared" si="3"/>
        <v>1</v>
      </c>
      <c r="K18">
        <f t="shared" si="3"/>
        <v>118516</v>
      </c>
      <c r="L18">
        <f t="shared" si="4"/>
        <v>6</v>
      </c>
      <c r="M18">
        <f t="shared" si="4"/>
        <v>11</v>
      </c>
      <c r="N18">
        <f t="shared" si="4"/>
        <v>260680</v>
      </c>
      <c r="O18">
        <f t="shared" si="7"/>
        <v>7</v>
      </c>
      <c r="P18">
        <f t="shared" si="8"/>
        <v>0.144</v>
      </c>
      <c r="R18" s="51">
        <v>110</v>
      </c>
      <c r="S18" s="44">
        <f t="shared" si="5"/>
        <v>0.14410799999999999</v>
      </c>
      <c r="T18">
        <f t="shared" si="9"/>
        <v>75</v>
      </c>
      <c r="V18">
        <v>12</v>
      </c>
      <c r="W18" t="s">
        <v>8</v>
      </c>
      <c r="X18">
        <f t="shared" si="10"/>
        <v>71</v>
      </c>
      <c r="Y18" t="str">
        <f t="shared" si="11"/>
        <v>喘息</v>
      </c>
      <c r="Z18">
        <f t="shared" si="11"/>
        <v>70</v>
      </c>
      <c r="AA18">
        <f t="shared" si="11"/>
        <v>1.4403</v>
      </c>
      <c r="AB18">
        <f t="shared" si="11"/>
        <v>1</v>
      </c>
      <c r="AC18">
        <f t="shared" si="28"/>
        <v>9</v>
      </c>
      <c r="AD18">
        <f t="shared" si="26"/>
        <v>358220</v>
      </c>
      <c r="AE18">
        <f t="shared" si="12"/>
        <v>0.02</v>
      </c>
      <c r="AF18">
        <f t="shared" si="13"/>
        <v>9</v>
      </c>
      <c r="AG18">
        <f t="shared" si="14"/>
        <v>39802</v>
      </c>
      <c r="AH18">
        <f t="shared" si="15"/>
        <v>74</v>
      </c>
      <c r="AI18">
        <f t="shared" si="16"/>
        <v>358220</v>
      </c>
      <c r="AJ18">
        <f t="shared" si="27"/>
        <v>69</v>
      </c>
      <c r="AK18">
        <f t="shared" si="27"/>
        <v>110</v>
      </c>
      <c r="AL18">
        <f t="shared" si="17"/>
        <v>655730</v>
      </c>
      <c r="AM18">
        <f t="shared" si="18"/>
        <v>1.42</v>
      </c>
      <c r="AN18">
        <f t="shared" si="19"/>
        <v>1.6</v>
      </c>
      <c r="AO18">
        <f t="shared" si="20"/>
        <v>5961</v>
      </c>
      <c r="AP18">
        <f t="shared" si="21"/>
        <v>135</v>
      </c>
      <c r="AQ18">
        <f t="shared" si="22"/>
        <v>9503</v>
      </c>
      <c r="AR18">
        <f t="shared" si="23"/>
        <v>70</v>
      </c>
      <c r="AS18">
        <f t="shared" si="24"/>
        <v>119</v>
      </c>
      <c r="AT18">
        <f t="shared" si="25"/>
        <v>1013950</v>
      </c>
    </row>
    <row r="19" spans="4:46" ht="13.5">
      <c r="D19">
        <f t="shared" si="1"/>
        <v>2043109207</v>
      </c>
      <c r="E19">
        <f t="shared" si="2"/>
        <v>2043109208</v>
      </c>
      <c r="F19">
        <v>204</v>
      </c>
      <c r="G19">
        <v>13</v>
      </c>
      <c r="H19" s="18" t="s">
        <v>25</v>
      </c>
      <c r="I19">
        <f t="shared" si="3"/>
        <v>2</v>
      </c>
      <c r="J19">
        <f t="shared" si="3"/>
        <v>4</v>
      </c>
      <c r="K19">
        <f t="shared" si="3"/>
        <v>367346</v>
      </c>
      <c r="L19">
        <f t="shared" si="4"/>
        <v>3</v>
      </c>
      <c r="M19">
        <f t="shared" si="4"/>
        <v>5</v>
      </c>
      <c r="N19">
        <f t="shared" si="4"/>
        <v>96310</v>
      </c>
      <c r="O19">
        <f t="shared" si="7"/>
        <v>5</v>
      </c>
      <c r="P19">
        <f t="shared" si="8"/>
        <v>0.1029</v>
      </c>
      <c r="R19" s="51">
        <v>109</v>
      </c>
      <c r="S19" s="44">
        <f t="shared" si="5"/>
        <v>0.103007</v>
      </c>
      <c r="T19">
        <f t="shared" si="9"/>
        <v>86</v>
      </c>
      <c r="V19">
        <v>13</v>
      </c>
      <c r="W19" t="s">
        <v>8</v>
      </c>
      <c r="X19">
        <f t="shared" si="10"/>
        <v>77</v>
      </c>
      <c r="Y19" t="str">
        <f t="shared" si="11"/>
        <v>胃炎及び十二指腸炎</v>
      </c>
      <c r="Z19">
        <f t="shared" si="11"/>
        <v>63</v>
      </c>
      <c r="AA19">
        <f t="shared" si="11"/>
        <v>1.2963</v>
      </c>
      <c r="AB19">
        <f t="shared" si="11"/>
        <v>0</v>
      </c>
      <c r="AC19">
        <f t="shared" si="28"/>
        <v>0</v>
      </c>
      <c r="AD19">
        <f t="shared" si="26"/>
        <v>0</v>
      </c>
      <c r="AE19">
        <f t="shared" si="12"/>
        <v>0</v>
      </c>
      <c r="AF19">
        <f t="shared" si="13"/>
        <v>0</v>
      </c>
      <c r="AG19">
        <f t="shared" si="14"/>
        <v>0</v>
      </c>
      <c r="AH19">
        <f t="shared" si="15"/>
        <v>0</v>
      </c>
      <c r="AI19">
        <f t="shared" si="16"/>
        <v>0</v>
      </c>
      <c r="AJ19">
        <f t="shared" si="27"/>
        <v>63</v>
      </c>
      <c r="AK19">
        <f t="shared" si="27"/>
        <v>107</v>
      </c>
      <c r="AL19">
        <f t="shared" si="17"/>
        <v>725260</v>
      </c>
      <c r="AM19">
        <f t="shared" si="18"/>
        <v>1.3</v>
      </c>
      <c r="AN19">
        <f t="shared" si="19"/>
        <v>1.7</v>
      </c>
      <c r="AO19">
        <f t="shared" si="20"/>
        <v>6778</v>
      </c>
      <c r="AP19">
        <f t="shared" si="21"/>
        <v>149</v>
      </c>
      <c r="AQ19">
        <f t="shared" si="22"/>
        <v>11512</v>
      </c>
      <c r="AR19">
        <f t="shared" si="23"/>
        <v>63</v>
      </c>
      <c r="AS19">
        <f t="shared" si="24"/>
        <v>107</v>
      </c>
      <c r="AT19">
        <f t="shared" si="25"/>
        <v>725260</v>
      </c>
    </row>
    <row r="20" spans="4:46" ht="13.5">
      <c r="D20">
        <f t="shared" si="1"/>
        <v>2053109207</v>
      </c>
      <c r="E20">
        <f t="shared" si="2"/>
        <v>2053109208</v>
      </c>
      <c r="F20">
        <v>205</v>
      </c>
      <c r="G20">
        <v>14</v>
      </c>
      <c r="H20" s="50" t="s">
        <v>246</v>
      </c>
      <c r="I20">
        <f t="shared" si="3"/>
        <v>2</v>
      </c>
      <c r="J20">
        <f t="shared" si="3"/>
        <v>26</v>
      </c>
      <c r="K20">
        <f t="shared" si="3"/>
        <v>1487920</v>
      </c>
      <c r="L20">
        <f t="shared" si="4"/>
        <v>10</v>
      </c>
      <c r="M20">
        <f t="shared" si="4"/>
        <v>19</v>
      </c>
      <c r="N20">
        <f t="shared" si="4"/>
        <v>637410</v>
      </c>
      <c r="O20">
        <f t="shared" si="7"/>
        <v>12</v>
      </c>
      <c r="P20">
        <f t="shared" si="8"/>
        <v>0.2469</v>
      </c>
      <c r="R20" s="51">
        <v>108</v>
      </c>
      <c r="S20" s="44">
        <f t="shared" si="5"/>
        <v>0.247006</v>
      </c>
      <c r="T20">
        <f t="shared" si="9"/>
        <v>60</v>
      </c>
      <c r="V20">
        <v>14</v>
      </c>
      <c r="W20" t="s">
        <v>8</v>
      </c>
      <c r="X20">
        <f t="shared" si="10"/>
        <v>84</v>
      </c>
      <c r="Y20" t="str">
        <f t="shared" si="11"/>
        <v>その他の消化器系の疾患</v>
      </c>
      <c r="Z20">
        <f t="shared" si="11"/>
        <v>62</v>
      </c>
      <c r="AA20">
        <f t="shared" si="11"/>
        <v>1.2757</v>
      </c>
      <c r="AB20">
        <f t="shared" si="11"/>
        <v>3</v>
      </c>
      <c r="AC20">
        <f t="shared" si="28"/>
        <v>33</v>
      </c>
      <c r="AD20">
        <f t="shared" si="26"/>
        <v>1163634</v>
      </c>
      <c r="AE20">
        <f t="shared" si="12"/>
        <v>0.06</v>
      </c>
      <c r="AF20">
        <f t="shared" si="13"/>
        <v>11</v>
      </c>
      <c r="AG20">
        <f t="shared" si="14"/>
        <v>35262</v>
      </c>
      <c r="AH20">
        <f t="shared" si="15"/>
        <v>239</v>
      </c>
      <c r="AI20">
        <f t="shared" si="16"/>
        <v>387878</v>
      </c>
      <c r="AJ20">
        <f t="shared" si="27"/>
        <v>59</v>
      </c>
      <c r="AK20">
        <f t="shared" si="27"/>
        <v>78</v>
      </c>
      <c r="AL20">
        <f t="shared" si="17"/>
        <v>1865130</v>
      </c>
      <c r="AM20">
        <f t="shared" si="18"/>
        <v>1.21</v>
      </c>
      <c r="AN20">
        <f t="shared" si="19"/>
        <v>1.3</v>
      </c>
      <c r="AO20">
        <f t="shared" si="20"/>
        <v>23912</v>
      </c>
      <c r="AP20">
        <f t="shared" si="21"/>
        <v>384</v>
      </c>
      <c r="AQ20">
        <f t="shared" si="22"/>
        <v>31612</v>
      </c>
      <c r="AR20">
        <f t="shared" si="23"/>
        <v>62</v>
      </c>
      <c r="AS20">
        <f t="shared" si="24"/>
        <v>111</v>
      </c>
      <c r="AT20">
        <f t="shared" si="25"/>
        <v>3028764</v>
      </c>
    </row>
    <row r="21" spans="4:46" ht="13.5">
      <c r="D21">
        <f t="shared" si="1"/>
        <v>2063109207</v>
      </c>
      <c r="E21">
        <f t="shared" si="2"/>
        <v>2063109208</v>
      </c>
      <c r="F21">
        <v>206</v>
      </c>
      <c r="G21">
        <v>15</v>
      </c>
      <c r="H21" s="18" t="s">
        <v>26</v>
      </c>
      <c r="I21">
        <f t="shared" si="3"/>
        <v>0</v>
      </c>
      <c r="J21">
        <f t="shared" si="3"/>
        <v>0</v>
      </c>
      <c r="K21">
        <f t="shared" si="3"/>
        <v>0</v>
      </c>
      <c r="L21">
        <f t="shared" si="4"/>
        <v>10</v>
      </c>
      <c r="M21">
        <f t="shared" si="4"/>
        <v>21</v>
      </c>
      <c r="N21">
        <f t="shared" si="4"/>
        <v>1172550</v>
      </c>
      <c r="O21">
        <f t="shared" si="7"/>
        <v>10</v>
      </c>
      <c r="P21">
        <f t="shared" si="8"/>
        <v>0.2058</v>
      </c>
      <c r="R21" s="51">
        <v>107</v>
      </c>
      <c r="S21" s="44">
        <f t="shared" si="5"/>
        <v>0.205905</v>
      </c>
      <c r="T21">
        <f t="shared" si="9"/>
        <v>63</v>
      </c>
      <c r="V21">
        <v>15</v>
      </c>
      <c r="W21" t="s">
        <v>8</v>
      </c>
      <c r="X21">
        <f t="shared" si="10"/>
        <v>40</v>
      </c>
      <c r="Y21" t="str">
        <f t="shared" si="11"/>
        <v>白内障</v>
      </c>
      <c r="Z21">
        <f t="shared" si="11"/>
        <v>61</v>
      </c>
      <c r="AA21">
        <f t="shared" si="11"/>
        <v>1.2551</v>
      </c>
      <c r="AB21">
        <f t="shared" si="11"/>
        <v>1</v>
      </c>
      <c r="AC21">
        <f t="shared" si="28"/>
        <v>3</v>
      </c>
      <c r="AD21">
        <f t="shared" si="26"/>
        <v>247320</v>
      </c>
      <c r="AE21">
        <f t="shared" si="12"/>
        <v>0.02</v>
      </c>
      <c r="AF21">
        <f t="shared" si="13"/>
        <v>3</v>
      </c>
      <c r="AG21">
        <f t="shared" si="14"/>
        <v>82440</v>
      </c>
      <c r="AH21">
        <f t="shared" si="15"/>
        <v>51</v>
      </c>
      <c r="AI21">
        <f t="shared" si="16"/>
        <v>247320</v>
      </c>
      <c r="AJ21">
        <f t="shared" si="27"/>
        <v>60</v>
      </c>
      <c r="AK21">
        <f t="shared" si="27"/>
        <v>66</v>
      </c>
      <c r="AL21">
        <f t="shared" si="17"/>
        <v>359660</v>
      </c>
      <c r="AM21">
        <f t="shared" si="18"/>
        <v>1.23</v>
      </c>
      <c r="AN21">
        <f t="shared" si="19"/>
        <v>1.1</v>
      </c>
      <c r="AO21">
        <f t="shared" si="20"/>
        <v>5449</v>
      </c>
      <c r="AP21">
        <f t="shared" si="21"/>
        <v>74</v>
      </c>
      <c r="AQ21">
        <f t="shared" si="22"/>
        <v>5994</v>
      </c>
      <c r="AR21">
        <f t="shared" si="23"/>
        <v>61</v>
      </c>
      <c r="AS21">
        <f t="shared" si="24"/>
        <v>69</v>
      </c>
      <c r="AT21">
        <f t="shared" si="25"/>
        <v>606980</v>
      </c>
    </row>
    <row r="22" spans="4:46" ht="13.5">
      <c r="D22">
        <f t="shared" si="1"/>
        <v>2073109207</v>
      </c>
      <c r="E22">
        <f t="shared" si="2"/>
        <v>2073109208</v>
      </c>
      <c r="F22">
        <v>207</v>
      </c>
      <c r="G22">
        <v>16</v>
      </c>
      <c r="H22" s="18" t="s">
        <v>27</v>
      </c>
      <c r="I22">
        <f t="shared" si="3"/>
        <v>0</v>
      </c>
      <c r="J22">
        <f t="shared" si="3"/>
        <v>0</v>
      </c>
      <c r="K22">
        <f t="shared" si="3"/>
        <v>0</v>
      </c>
      <c r="L22">
        <f t="shared" si="4"/>
        <v>5</v>
      </c>
      <c r="M22">
        <f t="shared" si="4"/>
        <v>6</v>
      </c>
      <c r="N22">
        <f t="shared" si="4"/>
        <v>121760</v>
      </c>
      <c r="O22">
        <f t="shared" si="7"/>
        <v>5</v>
      </c>
      <c r="P22">
        <f t="shared" si="8"/>
        <v>0.1029</v>
      </c>
      <c r="R22" s="51">
        <v>106</v>
      </c>
      <c r="S22" s="44">
        <f t="shared" si="5"/>
        <v>0.10300400000000001</v>
      </c>
      <c r="T22">
        <f t="shared" si="9"/>
        <v>87</v>
      </c>
      <c r="V22">
        <v>16</v>
      </c>
      <c r="W22" t="s">
        <v>8</v>
      </c>
      <c r="X22">
        <f t="shared" si="10"/>
        <v>38</v>
      </c>
      <c r="Y22" t="str">
        <f t="shared" si="11"/>
        <v>その他の神経系の疾患</v>
      </c>
      <c r="Z22">
        <f t="shared" si="11"/>
        <v>60</v>
      </c>
      <c r="AA22">
        <f t="shared" si="11"/>
        <v>1.2346</v>
      </c>
      <c r="AB22">
        <f t="shared" si="11"/>
        <v>4</v>
      </c>
      <c r="AC22">
        <f t="shared" si="28"/>
        <v>66</v>
      </c>
      <c r="AD22">
        <f t="shared" si="26"/>
        <v>1831360</v>
      </c>
      <c r="AE22">
        <f t="shared" si="12"/>
        <v>0.08</v>
      </c>
      <c r="AF22">
        <f t="shared" si="13"/>
        <v>16.5</v>
      </c>
      <c r="AG22">
        <f t="shared" si="14"/>
        <v>27748</v>
      </c>
      <c r="AH22">
        <f t="shared" si="15"/>
        <v>377</v>
      </c>
      <c r="AI22">
        <f t="shared" si="16"/>
        <v>457840</v>
      </c>
      <c r="AJ22">
        <f t="shared" si="27"/>
        <v>56</v>
      </c>
      <c r="AK22">
        <f t="shared" si="27"/>
        <v>103</v>
      </c>
      <c r="AL22">
        <f t="shared" si="17"/>
        <v>4896590</v>
      </c>
      <c r="AM22">
        <f t="shared" si="18"/>
        <v>1.15</v>
      </c>
      <c r="AN22">
        <f t="shared" si="19"/>
        <v>1.8</v>
      </c>
      <c r="AO22">
        <f t="shared" si="20"/>
        <v>47540</v>
      </c>
      <c r="AP22">
        <f t="shared" si="21"/>
        <v>1008</v>
      </c>
      <c r="AQ22">
        <f t="shared" si="22"/>
        <v>87439</v>
      </c>
      <c r="AR22">
        <f t="shared" si="23"/>
        <v>60</v>
      </c>
      <c r="AS22">
        <f t="shared" si="24"/>
        <v>169</v>
      </c>
      <c r="AT22">
        <f t="shared" si="25"/>
        <v>6727950</v>
      </c>
    </row>
    <row r="23" spans="4:46" ht="13.5">
      <c r="D23">
        <f t="shared" si="1"/>
        <v>2083109207</v>
      </c>
      <c r="E23">
        <f t="shared" si="2"/>
        <v>2083109208</v>
      </c>
      <c r="F23">
        <v>208</v>
      </c>
      <c r="G23">
        <v>17</v>
      </c>
      <c r="H23" s="18" t="s">
        <v>28</v>
      </c>
      <c r="I23">
        <f t="shared" si="3"/>
        <v>0</v>
      </c>
      <c r="J23">
        <f t="shared" si="3"/>
        <v>0</v>
      </c>
      <c r="K23">
        <f t="shared" si="3"/>
        <v>0</v>
      </c>
      <c r="L23">
        <f t="shared" si="4"/>
        <v>4</v>
      </c>
      <c r="M23">
        <f t="shared" si="4"/>
        <v>4</v>
      </c>
      <c r="N23">
        <f t="shared" si="4"/>
        <v>45790</v>
      </c>
      <c r="O23">
        <f t="shared" si="7"/>
        <v>4</v>
      </c>
      <c r="P23">
        <f t="shared" si="8"/>
        <v>0.0823</v>
      </c>
      <c r="R23" s="51">
        <v>105</v>
      </c>
      <c r="S23" s="44">
        <f t="shared" si="5"/>
        <v>0.082403</v>
      </c>
      <c r="T23">
        <f t="shared" si="9"/>
        <v>89</v>
      </c>
      <c r="V23">
        <v>17</v>
      </c>
      <c r="W23" t="s">
        <v>8</v>
      </c>
      <c r="X23">
        <f t="shared" si="10"/>
        <v>67</v>
      </c>
      <c r="Y23" t="str">
        <f t="shared" si="11"/>
        <v>アレルギー性鼻炎</v>
      </c>
      <c r="Z23">
        <f t="shared" si="11"/>
        <v>60</v>
      </c>
      <c r="AA23">
        <f t="shared" si="11"/>
        <v>1.2346</v>
      </c>
      <c r="AB23">
        <f t="shared" si="11"/>
        <v>0</v>
      </c>
      <c r="AC23">
        <f t="shared" si="28"/>
        <v>0</v>
      </c>
      <c r="AD23">
        <f t="shared" si="26"/>
        <v>0</v>
      </c>
      <c r="AE23">
        <f t="shared" si="12"/>
        <v>0</v>
      </c>
      <c r="AF23">
        <f t="shared" si="13"/>
        <v>0</v>
      </c>
      <c r="AG23">
        <f t="shared" si="14"/>
        <v>0</v>
      </c>
      <c r="AH23">
        <f t="shared" si="15"/>
        <v>0</v>
      </c>
      <c r="AI23">
        <f t="shared" si="16"/>
        <v>0</v>
      </c>
      <c r="AJ23">
        <f t="shared" si="27"/>
        <v>60</v>
      </c>
      <c r="AK23">
        <f t="shared" si="27"/>
        <v>76</v>
      </c>
      <c r="AL23">
        <f t="shared" si="17"/>
        <v>358840</v>
      </c>
      <c r="AM23">
        <f t="shared" si="18"/>
        <v>1.23</v>
      </c>
      <c r="AN23">
        <f t="shared" si="19"/>
        <v>1.3</v>
      </c>
      <c r="AO23">
        <f t="shared" si="20"/>
        <v>4722</v>
      </c>
      <c r="AP23">
        <f t="shared" si="21"/>
        <v>74</v>
      </c>
      <c r="AQ23">
        <f t="shared" si="22"/>
        <v>5981</v>
      </c>
      <c r="AR23">
        <f t="shared" si="23"/>
        <v>60</v>
      </c>
      <c r="AS23">
        <f t="shared" si="24"/>
        <v>76</v>
      </c>
      <c r="AT23">
        <f t="shared" si="25"/>
        <v>358840</v>
      </c>
    </row>
    <row r="24" spans="4:46" ht="13.5">
      <c r="D24">
        <f t="shared" si="1"/>
        <v>2093109207</v>
      </c>
      <c r="E24">
        <f t="shared" si="2"/>
        <v>2093109208</v>
      </c>
      <c r="F24">
        <v>209</v>
      </c>
      <c r="G24">
        <v>18</v>
      </c>
      <c r="H24" s="18" t="s">
        <v>29</v>
      </c>
      <c r="I24">
        <f t="shared" si="3"/>
        <v>0</v>
      </c>
      <c r="J24">
        <f t="shared" si="3"/>
        <v>0</v>
      </c>
      <c r="K24">
        <f t="shared" si="3"/>
        <v>0</v>
      </c>
      <c r="L24">
        <f t="shared" si="4"/>
        <v>0</v>
      </c>
      <c r="M24">
        <f t="shared" si="4"/>
        <v>0</v>
      </c>
      <c r="N24">
        <f t="shared" si="4"/>
        <v>0</v>
      </c>
      <c r="O24">
        <f t="shared" si="7"/>
        <v>0</v>
      </c>
      <c r="P24">
        <f t="shared" si="8"/>
        <v>0</v>
      </c>
      <c r="R24" s="51">
        <v>104</v>
      </c>
      <c r="S24" s="44">
        <f t="shared" si="5"/>
        <v>0.000102</v>
      </c>
      <c r="T24">
        <f t="shared" si="9"/>
        <v>113</v>
      </c>
      <c r="V24">
        <v>18</v>
      </c>
      <c r="W24" t="s">
        <v>8</v>
      </c>
      <c r="X24">
        <f t="shared" si="10"/>
        <v>28</v>
      </c>
      <c r="Y24" t="str">
        <f t="shared" si="11"/>
        <v>統合失調症、統合失調症型障害及び妄想性障害</v>
      </c>
      <c r="Z24">
        <f t="shared" si="11"/>
        <v>59</v>
      </c>
      <c r="AA24">
        <f t="shared" si="11"/>
        <v>1.214</v>
      </c>
      <c r="AB24">
        <f t="shared" si="11"/>
        <v>8</v>
      </c>
      <c r="AC24">
        <f t="shared" si="28"/>
        <v>231</v>
      </c>
      <c r="AD24">
        <f t="shared" si="26"/>
        <v>3267030</v>
      </c>
      <c r="AE24">
        <f t="shared" si="12"/>
        <v>0.16</v>
      </c>
      <c r="AF24">
        <f t="shared" si="13"/>
        <v>28.9</v>
      </c>
      <c r="AG24">
        <f t="shared" si="14"/>
        <v>14143</v>
      </c>
      <c r="AH24">
        <f t="shared" si="15"/>
        <v>672</v>
      </c>
      <c r="AI24">
        <f t="shared" si="16"/>
        <v>408379</v>
      </c>
      <c r="AJ24">
        <f t="shared" si="27"/>
        <v>51</v>
      </c>
      <c r="AK24">
        <f t="shared" si="27"/>
        <v>131</v>
      </c>
      <c r="AL24">
        <f t="shared" si="17"/>
        <v>1219690</v>
      </c>
      <c r="AM24">
        <f t="shared" si="18"/>
        <v>1.05</v>
      </c>
      <c r="AN24">
        <f t="shared" si="19"/>
        <v>2.6</v>
      </c>
      <c r="AO24">
        <f t="shared" si="20"/>
        <v>9311</v>
      </c>
      <c r="AP24">
        <f t="shared" si="21"/>
        <v>251</v>
      </c>
      <c r="AQ24">
        <f t="shared" si="22"/>
        <v>23915</v>
      </c>
      <c r="AR24">
        <f t="shared" si="23"/>
        <v>59</v>
      </c>
      <c r="AS24">
        <f t="shared" si="24"/>
        <v>362</v>
      </c>
      <c r="AT24">
        <f t="shared" si="25"/>
        <v>4486720</v>
      </c>
    </row>
    <row r="25" spans="4:46" ht="13.5">
      <c r="D25">
        <f t="shared" si="1"/>
        <v>2103109207</v>
      </c>
      <c r="E25">
        <f t="shared" si="2"/>
        <v>2103109208</v>
      </c>
      <c r="F25">
        <v>210</v>
      </c>
      <c r="G25">
        <v>19</v>
      </c>
      <c r="H25" s="18" t="s">
        <v>30</v>
      </c>
      <c r="I25">
        <f t="shared" si="3"/>
        <v>6</v>
      </c>
      <c r="J25">
        <f t="shared" si="3"/>
        <v>84</v>
      </c>
      <c r="K25">
        <f t="shared" si="3"/>
        <v>5538622</v>
      </c>
      <c r="L25">
        <f t="shared" si="4"/>
        <v>30</v>
      </c>
      <c r="M25">
        <f t="shared" si="4"/>
        <v>50</v>
      </c>
      <c r="N25">
        <f t="shared" si="4"/>
        <v>2901110</v>
      </c>
      <c r="O25">
        <f t="shared" si="7"/>
        <v>36</v>
      </c>
      <c r="P25">
        <f t="shared" si="8"/>
        <v>0.7407</v>
      </c>
      <c r="R25" s="51">
        <v>103</v>
      </c>
      <c r="S25" s="44">
        <f t="shared" si="5"/>
        <v>0.740801</v>
      </c>
      <c r="T25">
        <f t="shared" si="9"/>
        <v>32</v>
      </c>
      <c r="V25">
        <v>19</v>
      </c>
      <c r="W25" t="s">
        <v>8</v>
      </c>
      <c r="X25">
        <f t="shared" si="10"/>
        <v>66</v>
      </c>
      <c r="Y25" t="str">
        <f t="shared" si="11"/>
        <v>急性気管支炎及び急性細気管支炎</v>
      </c>
      <c r="Z25">
        <f t="shared" si="11"/>
        <v>58</v>
      </c>
      <c r="AA25">
        <f t="shared" si="11"/>
        <v>1.1934</v>
      </c>
      <c r="AB25">
        <f t="shared" si="11"/>
        <v>0</v>
      </c>
      <c r="AC25">
        <f t="shared" si="28"/>
        <v>0</v>
      </c>
      <c r="AD25">
        <f t="shared" si="26"/>
        <v>0</v>
      </c>
      <c r="AE25">
        <f t="shared" si="12"/>
        <v>0</v>
      </c>
      <c r="AF25">
        <f t="shared" si="13"/>
        <v>0</v>
      </c>
      <c r="AG25">
        <f t="shared" si="14"/>
        <v>0</v>
      </c>
      <c r="AH25">
        <f t="shared" si="15"/>
        <v>0</v>
      </c>
      <c r="AI25">
        <f t="shared" si="16"/>
        <v>0</v>
      </c>
      <c r="AJ25">
        <f t="shared" si="27"/>
        <v>58</v>
      </c>
      <c r="AK25">
        <f t="shared" si="27"/>
        <v>96</v>
      </c>
      <c r="AL25">
        <f t="shared" si="17"/>
        <v>529290</v>
      </c>
      <c r="AM25">
        <f t="shared" si="18"/>
        <v>1.19</v>
      </c>
      <c r="AN25">
        <f t="shared" si="19"/>
        <v>1.7</v>
      </c>
      <c r="AO25">
        <f t="shared" si="20"/>
        <v>5513</v>
      </c>
      <c r="AP25">
        <f t="shared" si="21"/>
        <v>109</v>
      </c>
      <c r="AQ25">
        <f t="shared" si="22"/>
        <v>9126</v>
      </c>
      <c r="AR25">
        <f t="shared" si="23"/>
        <v>58</v>
      </c>
      <c r="AS25">
        <f t="shared" si="24"/>
        <v>96</v>
      </c>
      <c r="AT25">
        <f t="shared" si="25"/>
        <v>529290</v>
      </c>
    </row>
    <row r="26" spans="4:46" ht="13.5">
      <c r="D26">
        <f t="shared" si="1"/>
        <v>2113109207</v>
      </c>
      <c r="E26">
        <f t="shared" si="2"/>
        <v>2113109208</v>
      </c>
      <c r="F26">
        <v>211</v>
      </c>
      <c r="G26">
        <v>20</v>
      </c>
      <c r="H26" s="18" t="s">
        <v>31</v>
      </c>
      <c r="I26">
        <f t="shared" si="3"/>
        <v>0</v>
      </c>
      <c r="J26">
        <f t="shared" si="3"/>
        <v>0</v>
      </c>
      <c r="K26">
        <f t="shared" si="3"/>
        <v>0</v>
      </c>
      <c r="L26">
        <f t="shared" si="4"/>
        <v>22</v>
      </c>
      <c r="M26">
        <f t="shared" si="4"/>
        <v>25</v>
      </c>
      <c r="N26">
        <f t="shared" si="4"/>
        <v>249700</v>
      </c>
      <c r="O26">
        <f t="shared" si="7"/>
        <v>22</v>
      </c>
      <c r="P26">
        <f t="shared" si="8"/>
        <v>0.4527</v>
      </c>
      <c r="R26" s="51">
        <v>102</v>
      </c>
      <c r="S26" s="44">
        <f t="shared" si="5"/>
        <v>0.4528</v>
      </c>
      <c r="T26">
        <f t="shared" si="9"/>
        <v>43</v>
      </c>
      <c r="V26">
        <v>20</v>
      </c>
      <c r="W26" t="s">
        <v>8</v>
      </c>
      <c r="X26">
        <f t="shared" si="10"/>
        <v>114</v>
      </c>
      <c r="Y26" t="str">
        <f t="shared" si="11"/>
        <v>症状、徴候及び異常臨床所見・異常検査所見で他に分類されないもの</v>
      </c>
      <c r="Z26">
        <f t="shared" si="11"/>
        <v>56</v>
      </c>
      <c r="AA26">
        <f t="shared" si="11"/>
        <v>1.1523</v>
      </c>
      <c r="AB26">
        <f t="shared" si="11"/>
        <v>0</v>
      </c>
      <c r="AC26">
        <f t="shared" si="28"/>
        <v>0</v>
      </c>
      <c r="AD26">
        <f t="shared" si="26"/>
        <v>0</v>
      </c>
      <c r="AE26">
        <f t="shared" si="12"/>
        <v>0</v>
      </c>
      <c r="AF26">
        <f t="shared" si="13"/>
        <v>0</v>
      </c>
      <c r="AG26">
        <f t="shared" si="14"/>
        <v>0</v>
      </c>
      <c r="AH26">
        <f t="shared" si="15"/>
        <v>0</v>
      </c>
      <c r="AI26">
        <f t="shared" si="16"/>
        <v>0</v>
      </c>
      <c r="AJ26">
        <f t="shared" si="27"/>
        <v>56</v>
      </c>
      <c r="AK26">
        <f t="shared" si="27"/>
        <v>72</v>
      </c>
      <c r="AL26">
        <f t="shared" si="17"/>
        <v>482100</v>
      </c>
      <c r="AM26">
        <f t="shared" si="18"/>
        <v>1.15</v>
      </c>
      <c r="AN26">
        <f t="shared" si="19"/>
        <v>1.3</v>
      </c>
      <c r="AO26">
        <f t="shared" si="20"/>
        <v>6696</v>
      </c>
      <c r="AP26">
        <f t="shared" si="21"/>
        <v>99</v>
      </c>
      <c r="AQ26">
        <f t="shared" si="22"/>
        <v>8609</v>
      </c>
      <c r="AR26">
        <f t="shared" si="23"/>
        <v>56</v>
      </c>
      <c r="AS26">
        <f t="shared" si="24"/>
        <v>72</v>
      </c>
      <c r="AT26">
        <f t="shared" si="25"/>
        <v>482100</v>
      </c>
    </row>
    <row r="27" spans="4:46" ht="13.5">
      <c r="D27">
        <f t="shared" si="1"/>
        <v>3013109207</v>
      </c>
      <c r="E27">
        <f t="shared" si="2"/>
        <v>3013109208</v>
      </c>
      <c r="F27">
        <v>301</v>
      </c>
      <c r="G27">
        <v>21</v>
      </c>
      <c r="H27" s="18" t="s">
        <v>32</v>
      </c>
      <c r="I27">
        <f aca="true" t="shared" si="29" ref="I27:K46">IF(ISNA(VLOOKUP($D27,toukeiＣ,I$4,FALSE))=TRUE,0,VLOOKUP($D27,toukeiＣ,I$4,FALSE))</f>
        <v>0</v>
      </c>
      <c r="J27">
        <f t="shared" si="29"/>
        <v>0</v>
      </c>
      <c r="K27">
        <f t="shared" si="29"/>
        <v>0</v>
      </c>
      <c r="L27">
        <f aca="true" t="shared" si="30" ref="L27:N46">IF(ISNA(VLOOKUP($E27,toukeiＣ,L$4,FALSE))=TRUE,0,VLOOKUP($E27,toukeiＣ,L$4,FALSE))</f>
        <v>12</v>
      </c>
      <c r="M27">
        <f t="shared" si="30"/>
        <v>25</v>
      </c>
      <c r="N27">
        <f t="shared" si="30"/>
        <v>176830</v>
      </c>
      <c r="O27">
        <f t="shared" si="7"/>
        <v>12</v>
      </c>
      <c r="P27">
        <f t="shared" si="8"/>
        <v>0.2469</v>
      </c>
      <c r="R27" s="51">
        <v>101</v>
      </c>
      <c r="S27" s="44">
        <f t="shared" si="5"/>
        <v>0.246999</v>
      </c>
      <c r="T27">
        <f t="shared" si="9"/>
        <v>61</v>
      </c>
      <c r="V27">
        <v>21</v>
      </c>
      <c r="W27" t="s">
        <v>8</v>
      </c>
      <c r="X27">
        <f t="shared" si="10"/>
        <v>64</v>
      </c>
      <c r="Y27" t="str">
        <f t="shared" si="11"/>
        <v>その他の急性上気道感染症</v>
      </c>
      <c r="Z27">
        <f t="shared" si="11"/>
        <v>52</v>
      </c>
      <c r="AA27">
        <f t="shared" si="11"/>
        <v>1.07</v>
      </c>
      <c r="AB27">
        <f t="shared" si="11"/>
        <v>0</v>
      </c>
      <c r="AC27">
        <f t="shared" si="28"/>
        <v>0</v>
      </c>
      <c r="AD27">
        <f t="shared" si="26"/>
        <v>0</v>
      </c>
      <c r="AE27">
        <f t="shared" si="12"/>
        <v>0</v>
      </c>
      <c r="AF27">
        <f t="shared" si="13"/>
        <v>0</v>
      </c>
      <c r="AG27">
        <f t="shared" si="14"/>
        <v>0</v>
      </c>
      <c r="AH27">
        <f t="shared" si="15"/>
        <v>0</v>
      </c>
      <c r="AI27">
        <f t="shared" si="16"/>
        <v>0</v>
      </c>
      <c r="AJ27">
        <f t="shared" si="27"/>
        <v>52</v>
      </c>
      <c r="AK27">
        <f t="shared" si="27"/>
        <v>82</v>
      </c>
      <c r="AL27">
        <f t="shared" si="17"/>
        <v>412320</v>
      </c>
      <c r="AM27">
        <f t="shared" si="18"/>
        <v>1.07</v>
      </c>
      <c r="AN27">
        <f t="shared" si="19"/>
        <v>1.6</v>
      </c>
      <c r="AO27">
        <f t="shared" si="20"/>
        <v>5028</v>
      </c>
      <c r="AP27">
        <f t="shared" si="21"/>
        <v>85</v>
      </c>
      <c r="AQ27">
        <f t="shared" si="22"/>
        <v>7929</v>
      </c>
      <c r="AR27">
        <f t="shared" si="23"/>
        <v>52</v>
      </c>
      <c r="AS27">
        <f t="shared" si="24"/>
        <v>82</v>
      </c>
      <c r="AT27">
        <f t="shared" si="25"/>
        <v>412320</v>
      </c>
    </row>
    <row r="28" spans="4:46" ht="13.5">
      <c r="D28">
        <f t="shared" si="1"/>
        <v>3023109207</v>
      </c>
      <c r="E28">
        <f t="shared" si="2"/>
        <v>3023109208</v>
      </c>
      <c r="F28">
        <v>302</v>
      </c>
      <c r="G28">
        <v>22</v>
      </c>
      <c r="H28" s="18" t="s">
        <v>33</v>
      </c>
      <c r="I28">
        <f t="shared" si="29"/>
        <v>0</v>
      </c>
      <c r="J28">
        <f t="shared" si="29"/>
        <v>0</v>
      </c>
      <c r="K28">
        <f t="shared" si="29"/>
        <v>0</v>
      </c>
      <c r="L28">
        <f t="shared" si="30"/>
        <v>8</v>
      </c>
      <c r="M28">
        <f t="shared" si="30"/>
        <v>16</v>
      </c>
      <c r="N28">
        <f t="shared" si="30"/>
        <v>195410</v>
      </c>
      <c r="O28">
        <f t="shared" si="7"/>
        <v>8</v>
      </c>
      <c r="P28">
        <f t="shared" si="8"/>
        <v>0.1646</v>
      </c>
      <c r="R28" s="51">
        <v>100</v>
      </c>
      <c r="S28" s="44">
        <f t="shared" si="5"/>
        <v>0.16469799999999998</v>
      </c>
      <c r="T28">
        <f t="shared" si="9"/>
        <v>69</v>
      </c>
      <c r="V28">
        <v>22</v>
      </c>
      <c r="W28" t="s">
        <v>8</v>
      </c>
      <c r="X28">
        <f t="shared" si="10"/>
        <v>52</v>
      </c>
      <c r="Y28" t="str">
        <f t="shared" si="11"/>
        <v>その他の心疾患</v>
      </c>
      <c r="Z28">
        <f t="shared" si="11"/>
        <v>48</v>
      </c>
      <c r="AA28">
        <f t="shared" si="11"/>
        <v>0.9877</v>
      </c>
      <c r="AB28">
        <f t="shared" si="11"/>
        <v>3</v>
      </c>
      <c r="AC28">
        <f t="shared" si="28"/>
        <v>48</v>
      </c>
      <c r="AD28">
        <f t="shared" si="26"/>
        <v>8203990</v>
      </c>
      <c r="AE28">
        <f t="shared" si="12"/>
        <v>0.06</v>
      </c>
      <c r="AF28">
        <f t="shared" si="13"/>
        <v>16</v>
      </c>
      <c r="AG28">
        <f t="shared" si="14"/>
        <v>170916</v>
      </c>
      <c r="AH28">
        <f t="shared" si="15"/>
        <v>1688</v>
      </c>
      <c r="AI28">
        <f t="shared" si="16"/>
        <v>2734663</v>
      </c>
      <c r="AJ28">
        <f t="shared" si="27"/>
        <v>45</v>
      </c>
      <c r="AK28">
        <f t="shared" si="27"/>
        <v>68</v>
      </c>
      <c r="AL28">
        <f t="shared" si="17"/>
        <v>533450</v>
      </c>
      <c r="AM28">
        <f t="shared" si="18"/>
        <v>0.93</v>
      </c>
      <c r="AN28">
        <f t="shared" si="19"/>
        <v>1.5</v>
      </c>
      <c r="AO28">
        <f t="shared" si="20"/>
        <v>7845</v>
      </c>
      <c r="AP28">
        <f t="shared" si="21"/>
        <v>110</v>
      </c>
      <c r="AQ28">
        <f t="shared" si="22"/>
        <v>11854</v>
      </c>
      <c r="AR28">
        <f t="shared" si="23"/>
        <v>48</v>
      </c>
      <c r="AS28">
        <f t="shared" si="24"/>
        <v>116</v>
      </c>
      <c r="AT28">
        <f t="shared" si="25"/>
        <v>8737440</v>
      </c>
    </row>
    <row r="29" spans="4:46" ht="13.5">
      <c r="D29">
        <f t="shared" si="1"/>
        <v>4013109207</v>
      </c>
      <c r="E29">
        <f t="shared" si="2"/>
        <v>4013109208</v>
      </c>
      <c r="F29">
        <v>401</v>
      </c>
      <c r="G29">
        <v>23</v>
      </c>
      <c r="H29" s="18" t="s">
        <v>34</v>
      </c>
      <c r="I29">
        <f t="shared" si="29"/>
        <v>1</v>
      </c>
      <c r="J29">
        <f t="shared" si="29"/>
        <v>26</v>
      </c>
      <c r="K29">
        <f t="shared" si="29"/>
        <v>712790</v>
      </c>
      <c r="L29">
        <f t="shared" si="30"/>
        <v>16</v>
      </c>
      <c r="M29">
        <f t="shared" si="30"/>
        <v>20</v>
      </c>
      <c r="N29">
        <f t="shared" si="30"/>
        <v>251110</v>
      </c>
      <c r="O29">
        <f t="shared" si="7"/>
        <v>17</v>
      </c>
      <c r="P29">
        <f t="shared" si="8"/>
        <v>0.3498</v>
      </c>
      <c r="R29" s="51">
        <v>99</v>
      </c>
      <c r="S29" s="44">
        <f t="shared" si="5"/>
        <v>0.349897</v>
      </c>
      <c r="T29">
        <f t="shared" si="9"/>
        <v>50</v>
      </c>
      <c r="V29">
        <v>23</v>
      </c>
      <c r="W29" t="s">
        <v>8</v>
      </c>
      <c r="X29">
        <f t="shared" si="10"/>
        <v>90</v>
      </c>
      <c r="Y29" t="str">
        <f t="shared" si="11"/>
        <v>脊椎障害（脊椎症を含む）</v>
      </c>
      <c r="Z29">
        <f t="shared" si="11"/>
        <v>47</v>
      </c>
      <c r="AA29">
        <f t="shared" si="11"/>
        <v>0.9671</v>
      </c>
      <c r="AB29">
        <f t="shared" si="11"/>
        <v>2</v>
      </c>
      <c r="AC29">
        <f t="shared" si="28"/>
        <v>34</v>
      </c>
      <c r="AD29">
        <f t="shared" si="26"/>
        <v>913308</v>
      </c>
      <c r="AE29">
        <f t="shared" si="12"/>
        <v>0.04</v>
      </c>
      <c r="AF29">
        <f t="shared" si="13"/>
        <v>17</v>
      </c>
      <c r="AG29">
        <f t="shared" si="14"/>
        <v>26862</v>
      </c>
      <c r="AH29">
        <f t="shared" si="15"/>
        <v>188</v>
      </c>
      <c r="AI29">
        <f t="shared" si="16"/>
        <v>456654</v>
      </c>
      <c r="AJ29">
        <f t="shared" si="27"/>
        <v>45</v>
      </c>
      <c r="AK29">
        <f t="shared" si="27"/>
        <v>98</v>
      </c>
      <c r="AL29">
        <f t="shared" si="17"/>
        <v>577380</v>
      </c>
      <c r="AM29">
        <f t="shared" si="18"/>
        <v>0.93</v>
      </c>
      <c r="AN29">
        <f t="shared" si="19"/>
        <v>2.2</v>
      </c>
      <c r="AO29">
        <f t="shared" si="20"/>
        <v>5892</v>
      </c>
      <c r="AP29">
        <f t="shared" si="21"/>
        <v>119</v>
      </c>
      <c r="AQ29">
        <f t="shared" si="22"/>
        <v>12831</v>
      </c>
      <c r="AR29">
        <f t="shared" si="23"/>
        <v>47</v>
      </c>
      <c r="AS29">
        <f t="shared" si="24"/>
        <v>132</v>
      </c>
      <c r="AT29">
        <f t="shared" si="25"/>
        <v>1490688</v>
      </c>
    </row>
    <row r="30" spans="4:46" ht="13.5">
      <c r="D30">
        <f t="shared" si="1"/>
        <v>4023109207</v>
      </c>
      <c r="E30">
        <f t="shared" si="2"/>
        <v>4023109208</v>
      </c>
      <c r="F30">
        <v>402</v>
      </c>
      <c r="G30">
        <v>24</v>
      </c>
      <c r="H30" s="18" t="s">
        <v>35</v>
      </c>
      <c r="I30">
        <f t="shared" si="29"/>
        <v>5</v>
      </c>
      <c r="J30">
        <f t="shared" si="29"/>
        <v>76</v>
      </c>
      <c r="K30">
        <f t="shared" si="29"/>
        <v>2178368</v>
      </c>
      <c r="L30">
        <f t="shared" si="30"/>
        <v>188</v>
      </c>
      <c r="M30">
        <f t="shared" si="30"/>
        <v>285</v>
      </c>
      <c r="N30">
        <f t="shared" si="30"/>
        <v>3747130</v>
      </c>
      <c r="O30">
        <f t="shared" si="7"/>
        <v>193</v>
      </c>
      <c r="P30">
        <f t="shared" si="8"/>
        <v>3.9712</v>
      </c>
      <c r="R30" s="51">
        <v>98</v>
      </c>
      <c r="S30" s="44">
        <f t="shared" si="5"/>
        <v>3.971296</v>
      </c>
      <c r="T30">
        <f t="shared" si="9"/>
        <v>3</v>
      </c>
      <c r="V30">
        <v>24</v>
      </c>
      <c r="W30" t="s">
        <v>8</v>
      </c>
      <c r="X30">
        <f t="shared" si="10"/>
        <v>29</v>
      </c>
      <c r="Y30" t="str">
        <f t="shared" si="11"/>
        <v>気分［感情］障害（躁うつ病を含む）</v>
      </c>
      <c r="Z30">
        <f t="shared" si="11"/>
        <v>44</v>
      </c>
      <c r="AA30">
        <f t="shared" si="11"/>
        <v>0.9053</v>
      </c>
      <c r="AB30">
        <f t="shared" si="11"/>
        <v>4</v>
      </c>
      <c r="AC30">
        <f t="shared" si="28"/>
        <v>79</v>
      </c>
      <c r="AD30">
        <f t="shared" si="26"/>
        <v>1357170</v>
      </c>
      <c r="AE30">
        <f t="shared" si="12"/>
        <v>0.08</v>
      </c>
      <c r="AF30">
        <f t="shared" si="13"/>
        <v>19.8</v>
      </c>
      <c r="AG30">
        <f t="shared" si="14"/>
        <v>17179</v>
      </c>
      <c r="AH30">
        <f t="shared" si="15"/>
        <v>279</v>
      </c>
      <c r="AI30">
        <f t="shared" si="16"/>
        <v>339293</v>
      </c>
      <c r="AJ30">
        <f t="shared" si="27"/>
        <v>40</v>
      </c>
      <c r="AK30">
        <f t="shared" si="27"/>
        <v>58</v>
      </c>
      <c r="AL30">
        <f t="shared" si="17"/>
        <v>398230</v>
      </c>
      <c r="AM30">
        <f t="shared" si="18"/>
        <v>0.82</v>
      </c>
      <c r="AN30">
        <f t="shared" si="19"/>
        <v>1.5</v>
      </c>
      <c r="AO30">
        <f t="shared" si="20"/>
        <v>6866</v>
      </c>
      <c r="AP30">
        <f t="shared" si="21"/>
        <v>82</v>
      </c>
      <c r="AQ30">
        <f t="shared" si="22"/>
        <v>9956</v>
      </c>
      <c r="AR30">
        <f t="shared" si="23"/>
        <v>44</v>
      </c>
      <c r="AS30">
        <f t="shared" si="24"/>
        <v>137</v>
      </c>
      <c r="AT30">
        <f t="shared" si="25"/>
        <v>1755400</v>
      </c>
    </row>
    <row r="31" spans="4:46" ht="13.5">
      <c r="D31">
        <f t="shared" si="1"/>
        <v>4033109207</v>
      </c>
      <c r="E31">
        <f t="shared" si="2"/>
        <v>4033109208</v>
      </c>
      <c r="F31">
        <v>403</v>
      </c>
      <c r="G31">
        <v>25</v>
      </c>
      <c r="H31" s="50" t="s">
        <v>247</v>
      </c>
      <c r="I31">
        <f t="shared" si="29"/>
        <v>0</v>
      </c>
      <c r="J31">
        <f t="shared" si="29"/>
        <v>0</v>
      </c>
      <c r="K31">
        <f t="shared" si="29"/>
        <v>0</v>
      </c>
      <c r="L31">
        <f t="shared" si="30"/>
        <v>186</v>
      </c>
      <c r="M31">
        <f t="shared" si="30"/>
        <v>311</v>
      </c>
      <c r="N31">
        <f t="shared" si="30"/>
        <v>2770280</v>
      </c>
      <c r="O31">
        <f t="shared" si="7"/>
        <v>186</v>
      </c>
      <c r="P31">
        <f t="shared" si="8"/>
        <v>3.8272</v>
      </c>
      <c r="R31" s="51">
        <v>97</v>
      </c>
      <c r="S31" s="44">
        <f t="shared" si="5"/>
        <v>3.827295</v>
      </c>
      <c r="T31">
        <f t="shared" si="9"/>
        <v>5</v>
      </c>
      <c r="V31">
        <v>25</v>
      </c>
      <c r="W31" t="s">
        <v>8</v>
      </c>
      <c r="X31">
        <f t="shared" si="10"/>
        <v>55</v>
      </c>
      <c r="Y31" t="str">
        <f t="shared" si="11"/>
        <v>脳梗塞</v>
      </c>
      <c r="Z31">
        <f t="shared" si="11"/>
        <v>43</v>
      </c>
      <c r="AA31">
        <f t="shared" si="11"/>
        <v>0.8848</v>
      </c>
      <c r="AB31">
        <f t="shared" si="11"/>
        <v>5</v>
      </c>
      <c r="AC31">
        <f t="shared" si="28"/>
        <v>95</v>
      </c>
      <c r="AD31">
        <f t="shared" si="26"/>
        <v>3305982</v>
      </c>
      <c r="AE31">
        <f t="shared" si="12"/>
        <v>0.1</v>
      </c>
      <c r="AF31">
        <f t="shared" si="13"/>
        <v>19</v>
      </c>
      <c r="AG31">
        <f t="shared" si="14"/>
        <v>34800</v>
      </c>
      <c r="AH31">
        <f t="shared" si="15"/>
        <v>680</v>
      </c>
      <c r="AI31">
        <f t="shared" si="16"/>
        <v>661196</v>
      </c>
      <c r="AJ31">
        <f t="shared" si="27"/>
        <v>38</v>
      </c>
      <c r="AK31">
        <f t="shared" si="27"/>
        <v>60</v>
      </c>
      <c r="AL31">
        <f t="shared" si="17"/>
        <v>516490</v>
      </c>
      <c r="AM31">
        <f t="shared" si="18"/>
        <v>0.78</v>
      </c>
      <c r="AN31">
        <f t="shared" si="19"/>
        <v>1.6</v>
      </c>
      <c r="AO31">
        <f t="shared" si="20"/>
        <v>8608</v>
      </c>
      <c r="AP31">
        <f t="shared" si="21"/>
        <v>106</v>
      </c>
      <c r="AQ31">
        <f t="shared" si="22"/>
        <v>13592</v>
      </c>
      <c r="AR31">
        <f t="shared" si="23"/>
        <v>43</v>
      </c>
      <c r="AS31">
        <f t="shared" si="24"/>
        <v>155</v>
      </c>
      <c r="AT31">
        <f t="shared" si="25"/>
        <v>3822472</v>
      </c>
    </row>
    <row r="32" spans="4:46" ht="13.5">
      <c r="D32">
        <f t="shared" si="1"/>
        <v>5013109207</v>
      </c>
      <c r="E32">
        <f t="shared" si="2"/>
        <v>5013109208</v>
      </c>
      <c r="F32">
        <v>501</v>
      </c>
      <c r="G32">
        <v>26</v>
      </c>
      <c r="H32" s="50" t="s">
        <v>255</v>
      </c>
      <c r="I32">
        <f t="shared" si="29"/>
        <v>2</v>
      </c>
      <c r="J32">
        <f t="shared" si="29"/>
        <v>33</v>
      </c>
      <c r="K32">
        <f t="shared" si="29"/>
        <v>709628</v>
      </c>
      <c r="L32">
        <f t="shared" si="30"/>
        <v>2</v>
      </c>
      <c r="M32">
        <f t="shared" si="30"/>
        <v>2</v>
      </c>
      <c r="N32">
        <f t="shared" si="30"/>
        <v>22790</v>
      </c>
      <c r="O32">
        <f t="shared" si="7"/>
        <v>4</v>
      </c>
      <c r="P32">
        <f t="shared" si="8"/>
        <v>0.0823</v>
      </c>
      <c r="R32" s="51">
        <v>96</v>
      </c>
      <c r="S32" s="44">
        <f t="shared" si="5"/>
        <v>0.082394</v>
      </c>
      <c r="T32">
        <f t="shared" si="9"/>
        <v>90</v>
      </c>
      <c r="V32">
        <v>26</v>
      </c>
      <c r="W32" t="s">
        <v>8</v>
      </c>
      <c r="X32">
        <f t="shared" si="10"/>
        <v>87</v>
      </c>
      <c r="Y32" t="str">
        <f t="shared" si="11"/>
        <v>その他の皮膚及び皮下組織の疾患</v>
      </c>
      <c r="Z32">
        <f t="shared" si="11"/>
        <v>41</v>
      </c>
      <c r="AA32">
        <f t="shared" si="11"/>
        <v>0.8436</v>
      </c>
      <c r="AB32">
        <f t="shared" si="11"/>
        <v>0</v>
      </c>
      <c r="AC32">
        <f t="shared" si="28"/>
        <v>0</v>
      </c>
      <c r="AD32">
        <f t="shared" si="26"/>
        <v>0</v>
      </c>
      <c r="AE32">
        <f t="shared" si="12"/>
        <v>0</v>
      </c>
      <c r="AF32">
        <f t="shared" si="13"/>
        <v>0</v>
      </c>
      <c r="AG32">
        <f t="shared" si="14"/>
        <v>0</v>
      </c>
      <c r="AH32">
        <f t="shared" si="15"/>
        <v>0</v>
      </c>
      <c r="AI32">
        <f t="shared" si="16"/>
        <v>0</v>
      </c>
      <c r="AJ32">
        <f t="shared" si="27"/>
        <v>41</v>
      </c>
      <c r="AK32">
        <f t="shared" si="27"/>
        <v>51</v>
      </c>
      <c r="AL32">
        <f t="shared" si="17"/>
        <v>170020</v>
      </c>
      <c r="AM32">
        <f t="shared" si="18"/>
        <v>0.84</v>
      </c>
      <c r="AN32">
        <f t="shared" si="19"/>
        <v>1.2</v>
      </c>
      <c r="AO32">
        <f t="shared" si="20"/>
        <v>3334</v>
      </c>
      <c r="AP32">
        <f t="shared" si="21"/>
        <v>35</v>
      </c>
      <c r="AQ32">
        <f t="shared" si="22"/>
        <v>4147</v>
      </c>
      <c r="AR32">
        <f t="shared" si="23"/>
        <v>41</v>
      </c>
      <c r="AS32">
        <f t="shared" si="24"/>
        <v>51</v>
      </c>
      <c r="AT32">
        <f t="shared" si="25"/>
        <v>170020</v>
      </c>
    </row>
    <row r="33" spans="4:46" ht="13.5">
      <c r="D33">
        <f t="shared" si="1"/>
        <v>5023109207</v>
      </c>
      <c r="E33">
        <f t="shared" si="2"/>
        <v>5023109208</v>
      </c>
      <c r="F33">
        <v>502</v>
      </c>
      <c r="G33">
        <v>27</v>
      </c>
      <c r="H33" s="18" t="s">
        <v>36</v>
      </c>
      <c r="I33">
        <f t="shared" si="29"/>
        <v>0</v>
      </c>
      <c r="J33">
        <f t="shared" si="29"/>
        <v>0</v>
      </c>
      <c r="K33">
        <f t="shared" si="29"/>
        <v>0</v>
      </c>
      <c r="L33">
        <f t="shared" si="30"/>
        <v>13</v>
      </c>
      <c r="M33">
        <f t="shared" si="30"/>
        <v>16</v>
      </c>
      <c r="N33">
        <f t="shared" si="30"/>
        <v>82280</v>
      </c>
      <c r="O33">
        <f t="shared" si="7"/>
        <v>13</v>
      </c>
      <c r="P33">
        <f t="shared" si="8"/>
        <v>0.2675</v>
      </c>
      <c r="R33" s="51">
        <v>95</v>
      </c>
      <c r="S33" s="44">
        <f t="shared" si="5"/>
        <v>0.267593</v>
      </c>
      <c r="T33">
        <f t="shared" si="9"/>
        <v>59</v>
      </c>
      <c r="V33">
        <v>27</v>
      </c>
      <c r="W33" t="s">
        <v>8</v>
      </c>
      <c r="X33">
        <f t="shared" si="10"/>
        <v>5</v>
      </c>
      <c r="Y33" t="str">
        <f t="shared" si="11"/>
        <v>ウィルス肝炎</v>
      </c>
      <c r="Z33">
        <f t="shared" si="11"/>
        <v>39</v>
      </c>
      <c r="AA33">
        <f t="shared" si="11"/>
        <v>0.8025</v>
      </c>
      <c r="AB33">
        <f t="shared" si="11"/>
        <v>0</v>
      </c>
      <c r="AC33">
        <f t="shared" si="28"/>
        <v>0</v>
      </c>
      <c r="AD33">
        <f t="shared" si="26"/>
        <v>0</v>
      </c>
      <c r="AE33">
        <f t="shared" si="12"/>
        <v>0</v>
      </c>
      <c r="AF33">
        <f t="shared" si="13"/>
        <v>0</v>
      </c>
      <c r="AG33">
        <f t="shared" si="14"/>
        <v>0</v>
      </c>
      <c r="AH33">
        <f t="shared" si="15"/>
        <v>0</v>
      </c>
      <c r="AI33">
        <f t="shared" si="16"/>
        <v>0</v>
      </c>
      <c r="AJ33">
        <f t="shared" si="27"/>
        <v>39</v>
      </c>
      <c r="AK33">
        <f t="shared" si="27"/>
        <v>77</v>
      </c>
      <c r="AL33">
        <f t="shared" si="17"/>
        <v>845310</v>
      </c>
      <c r="AM33">
        <f t="shared" si="18"/>
        <v>0.8</v>
      </c>
      <c r="AN33">
        <f t="shared" si="19"/>
        <v>2</v>
      </c>
      <c r="AO33">
        <f t="shared" si="20"/>
        <v>10978</v>
      </c>
      <c r="AP33">
        <f t="shared" si="21"/>
        <v>174</v>
      </c>
      <c r="AQ33">
        <f t="shared" si="22"/>
        <v>21675</v>
      </c>
      <c r="AR33">
        <f t="shared" si="23"/>
        <v>39</v>
      </c>
      <c r="AS33">
        <f t="shared" si="24"/>
        <v>77</v>
      </c>
      <c r="AT33">
        <f t="shared" si="25"/>
        <v>845310</v>
      </c>
    </row>
    <row r="34" spans="4:46" ht="13.5">
      <c r="D34">
        <f t="shared" si="1"/>
        <v>5033109207</v>
      </c>
      <c r="E34">
        <f t="shared" si="2"/>
        <v>5033109208</v>
      </c>
      <c r="F34">
        <v>503</v>
      </c>
      <c r="G34">
        <v>28</v>
      </c>
      <c r="H34" s="50" t="s">
        <v>268</v>
      </c>
      <c r="I34">
        <f t="shared" si="29"/>
        <v>8</v>
      </c>
      <c r="J34">
        <f t="shared" si="29"/>
        <v>231</v>
      </c>
      <c r="K34">
        <f t="shared" si="29"/>
        <v>3267030</v>
      </c>
      <c r="L34">
        <f t="shared" si="30"/>
        <v>51</v>
      </c>
      <c r="M34">
        <f t="shared" si="30"/>
        <v>131</v>
      </c>
      <c r="N34">
        <f t="shared" si="30"/>
        <v>1219690</v>
      </c>
      <c r="O34">
        <f t="shared" si="7"/>
        <v>59</v>
      </c>
      <c r="P34">
        <f t="shared" si="8"/>
        <v>1.214</v>
      </c>
      <c r="R34" s="51">
        <v>94</v>
      </c>
      <c r="S34" s="44">
        <f t="shared" si="5"/>
        <v>1.214092</v>
      </c>
      <c r="T34">
        <f t="shared" si="9"/>
        <v>18</v>
      </c>
      <c r="V34">
        <v>28</v>
      </c>
      <c r="W34" t="s">
        <v>8</v>
      </c>
      <c r="X34">
        <f t="shared" si="10"/>
        <v>51</v>
      </c>
      <c r="Y34" t="str">
        <f t="shared" si="11"/>
        <v>虚血性心疾患</v>
      </c>
      <c r="Z34">
        <f t="shared" si="11"/>
        <v>39</v>
      </c>
      <c r="AA34">
        <f t="shared" si="11"/>
        <v>0.8025</v>
      </c>
      <c r="AB34">
        <f t="shared" si="11"/>
        <v>2</v>
      </c>
      <c r="AC34">
        <f t="shared" si="28"/>
        <v>5</v>
      </c>
      <c r="AD34">
        <f t="shared" si="26"/>
        <v>318204</v>
      </c>
      <c r="AE34">
        <f t="shared" si="12"/>
        <v>0.04</v>
      </c>
      <c r="AF34">
        <f t="shared" si="13"/>
        <v>2.5</v>
      </c>
      <c r="AG34">
        <f t="shared" si="14"/>
        <v>63641</v>
      </c>
      <c r="AH34">
        <f t="shared" si="15"/>
        <v>65</v>
      </c>
      <c r="AI34">
        <f t="shared" si="16"/>
        <v>159102</v>
      </c>
      <c r="AJ34">
        <f t="shared" si="27"/>
        <v>37</v>
      </c>
      <c r="AK34">
        <f t="shared" si="27"/>
        <v>47</v>
      </c>
      <c r="AL34">
        <f t="shared" si="17"/>
        <v>385560</v>
      </c>
      <c r="AM34">
        <f t="shared" si="18"/>
        <v>0.76</v>
      </c>
      <c r="AN34">
        <f t="shared" si="19"/>
        <v>1.3</v>
      </c>
      <c r="AO34">
        <f t="shared" si="20"/>
        <v>8203</v>
      </c>
      <c r="AP34">
        <f t="shared" si="21"/>
        <v>79</v>
      </c>
      <c r="AQ34">
        <f t="shared" si="22"/>
        <v>10421</v>
      </c>
      <c r="AR34">
        <f t="shared" si="23"/>
        <v>39</v>
      </c>
      <c r="AS34">
        <f t="shared" si="24"/>
        <v>52</v>
      </c>
      <c r="AT34">
        <f t="shared" si="25"/>
        <v>703764</v>
      </c>
    </row>
    <row r="35" spans="4:46" ht="13.5">
      <c r="D35">
        <f t="shared" si="1"/>
        <v>5043109207</v>
      </c>
      <c r="E35">
        <f t="shared" si="2"/>
        <v>5043109208</v>
      </c>
      <c r="F35">
        <v>504</v>
      </c>
      <c r="G35">
        <v>29</v>
      </c>
      <c r="H35" s="18" t="s">
        <v>37</v>
      </c>
      <c r="I35">
        <f t="shared" si="29"/>
        <v>4</v>
      </c>
      <c r="J35">
        <f t="shared" si="29"/>
        <v>79</v>
      </c>
      <c r="K35">
        <f t="shared" si="29"/>
        <v>1357170</v>
      </c>
      <c r="L35">
        <f t="shared" si="30"/>
        <v>40</v>
      </c>
      <c r="M35">
        <f t="shared" si="30"/>
        <v>58</v>
      </c>
      <c r="N35">
        <f t="shared" si="30"/>
        <v>398230</v>
      </c>
      <c r="O35">
        <f t="shared" si="7"/>
        <v>44</v>
      </c>
      <c r="P35">
        <f t="shared" si="8"/>
        <v>0.9053</v>
      </c>
      <c r="R35" s="51">
        <v>93</v>
      </c>
      <c r="S35" s="44">
        <f t="shared" si="5"/>
        <v>0.905391</v>
      </c>
      <c r="T35">
        <f t="shared" si="9"/>
        <v>24</v>
      </c>
      <c r="V35">
        <v>29</v>
      </c>
      <c r="W35" t="s">
        <v>8</v>
      </c>
      <c r="X35">
        <f t="shared" si="10"/>
        <v>97</v>
      </c>
      <c r="Y35" t="str">
        <f t="shared" si="11"/>
        <v>その他の筋骨格系及び結合組織の疾患</v>
      </c>
      <c r="Z35">
        <f t="shared" si="11"/>
        <v>39</v>
      </c>
      <c r="AA35">
        <f t="shared" si="11"/>
        <v>0.8025</v>
      </c>
      <c r="AB35">
        <f t="shared" si="11"/>
        <v>2</v>
      </c>
      <c r="AC35">
        <f t="shared" si="28"/>
        <v>62</v>
      </c>
      <c r="AD35">
        <f t="shared" si="26"/>
        <v>1327916</v>
      </c>
      <c r="AE35">
        <f t="shared" si="12"/>
        <v>0.04</v>
      </c>
      <c r="AF35">
        <f t="shared" si="13"/>
        <v>31</v>
      </c>
      <c r="AG35">
        <f t="shared" si="14"/>
        <v>21418</v>
      </c>
      <c r="AH35">
        <f t="shared" si="15"/>
        <v>273</v>
      </c>
      <c r="AI35">
        <f t="shared" si="16"/>
        <v>663958</v>
      </c>
      <c r="AJ35">
        <f t="shared" si="27"/>
        <v>37</v>
      </c>
      <c r="AK35">
        <f t="shared" si="27"/>
        <v>63</v>
      </c>
      <c r="AL35">
        <f t="shared" si="17"/>
        <v>303120</v>
      </c>
      <c r="AM35">
        <f t="shared" si="18"/>
        <v>0.76</v>
      </c>
      <c r="AN35">
        <f t="shared" si="19"/>
        <v>1.7</v>
      </c>
      <c r="AO35">
        <f t="shared" si="20"/>
        <v>4811</v>
      </c>
      <c r="AP35">
        <f t="shared" si="21"/>
        <v>62</v>
      </c>
      <c r="AQ35">
        <f t="shared" si="22"/>
        <v>8192</v>
      </c>
      <c r="AR35">
        <f t="shared" si="23"/>
        <v>39</v>
      </c>
      <c r="AS35">
        <f t="shared" si="24"/>
        <v>125</v>
      </c>
      <c r="AT35">
        <f t="shared" si="25"/>
        <v>1631036</v>
      </c>
    </row>
    <row r="36" spans="4:46" ht="13.5">
      <c r="D36">
        <f t="shared" si="1"/>
        <v>5053109207</v>
      </c>
      <c r="E36">
        <f t="shared" si="2"/>
        <v>5053109208</v>
      </c>
      <c r="F36">
        <v>505</v>
      </c>
      <c r="G36">
        <v>30</v>
      </c>
      <c r="H36" s="50" t="s">
        <v>248</v>
      </c>
      <c r="I36">
        <f t="shared" si="29"/>
        <v>0</v>
      </c>
      <c r="J36">
        <f t="shared" si="29"/>
        <v>0</v>
      </c>
      <c r="K36">
        <f t="shared" si="29"/>
        <v>0</v>
      </c>
      <c r="L36">
        <f t="shared" si="30"/>
        <v>38</v>
      </c>
      <c r="M36">
        <f t="shared" si="30"/>
        <v>57</v>
      </c>
      <c r="N36">
        <f t="shared" si="30"/>
        <v>276790</v>
      </c>
      <c r="O36">
        <f t="shared" si="7"/>
        <v>38</v>
      </c>
      <c r="P36">
        <f t="shared" si="8"/>
        <v>0.7819</v>
      </c>
      <c r="R36" s="51">
        <v>92</v>
      </c>
      <c r="S36" s="44">
        <f t="shared" si="5"/>
        <v>0.7819900000000001</v>
      </c>
      <c r="T36">
        <f t="shared" si="9"/>
        <v>30</v>
      </c>
      <c r="V36">
        <v>30</v>
      </c>
      <c r="W36" t="s">
        <v>8</v>
      </c>
      <c r="X36">
        <f t="shared" si="10"/>
        <v>30</v>
      </c>
      <c r="Y36" t="str">
        <f t="shared" si="11"/>
        <v>神経症性障害、ストレス関連障害及び身体表現性障害</v>
      </c>
      <c r="Z36">
        <f t="shared" si="11"/>
        <v>38</v>
      </c>
      <c r="AA36">
        <f t="shared" si="11"/>
        <v>0.7819</v>
      </c>
      <c r="AB36">
        <f t="shared" si="11"/>
        <v>0</v>
      </c>
      <c r="AC36">
        <f t="shared" si="28"/>
        <v>0</v>
      </c>
      <c r="AD36">
        <f t="shared" si="26"/>
        <v>0</v>
      </c>
      <c r="AE36">
        <f t="shared" si="12"/>
        <v>0</v>
      </c>
      <c r="AF36">
        <f t="shared" si="13"/>
        <v>0</v>
      </c>
      <c r="AG36">
        <f t="shared" si="14"/>
        <v>0</v>
      </c>
      <c r="AH36">
        <f t="shared" si="15"/>
        <v>0</v>
      </c>
      <c r="AI36">
        <f t="shared" si="16"/>
        <v>0</v>
      </c>
      <c r="AJ36">
        <f t="shared" si="27"/>
        <v>38</v>
      </c>
      <c r="AK36">
        <f t="shared" si="27"/>
        <v>57</v>
      </c>
      <c r="AL36">
        <f t="shared" si="17"/>
        <v>276790</v>
      </c>
      <c r="AM36">
        <f t="shared" si="18"/>
        <v>0.78</v>
      </c>
      <c r="AN36">
        <f t="shared" si="19"/>
        <v>1.5</v>
      </c>
      <c r="AO36">
        <f t="shared" si="20"/>
        <v>4856</v>
      </c>
      <c r="AP36">
        <f t="shared" si="21"/>
        <v>57</v>
      </c>
      <c r="AQ36">
        <f t="shared" si="22"/>
        <v>7284</v>
      </c>
      <c r="AR36">
        <f t="shared" si="23"/>
        <v>38</v>
      </c>
      <c r="AS36">
        <f t="shared" si="24"/>
        <v>57</v>
      </c>
      <c r="AT36">
        <f t="shared" si="25"/>
        <v>276790</v>
      </c>
    </row>
    <row r="37" spans="4:46" ht="13.5">
      <c r="D37">
        <f t="shared" si="1"/>
        <v>5063109207</v>
      </c>
      <c r="E37">
        <f t="shared" si="2"/>
        <v>5063109208</v>
      </c>
      <c r="F37">
        <v>506</v>
      </c>
      <c r="G37">
        <v>31</v>
      </c>
      <c r="H37" s="18" t="s">
        <v>38</v>
      </c>
      <c r="I37">
        <f t="shared" si="29"/>
        <v>1</v>
      </c>
      <c r="J37">
        <f t="shared" si="29"/>
        <v>31</v>
      </c>
      <c r="K37">
        <f t="shared" si="29"/>
        <v>680340</v>
      </c>
      <c r="L37">
        <f t="shared" si="30"/>
        <v>5</v>
      </c>
      <c r="M37">
        <f t="shared" si="30"/>
        <v>6</v>
      </c>
      <c r="N37">
        <f t="shared" si="30"/>
        <v>13840</v>
      </c>
      <c r="O37">
        <f t="shared" si="7"/>
        <v>6</v>
      </c>
      <c r="P37">
        <f t="shared" si="8"/>
        <v>0.1235</v>
      </c>
      <c r="R37" s="51">
        <v>91</v>
      </c>
      <c r="S37" s="44">
        <f t="shared" si="5"/>
        <v>0.123589</v>
      </c>
      <c r="T37">
        <f t="shared" si="9"/>
        <v>82</v>
      </c>
      <c r="V37">
        <v>31</v>
      </c>
      <c r="W37" t="s">
        <v>8</v>
      </c>
      <c r="X37">
        <f t="shared" si="10"/>
        <v>88</v>
      </c>
      <c r="Y37" t="str">
        <f t="shared" si="11"/>
        <v>炎症性多発性関節障害</v>
      </c>
      <c r="Z37">
        <f t="shared" si="11"/>
        <v>37</v>
      </c>
      <c r="AA37">
        <f t="shared" si="11"/>
        <v>0.7613</v>
      </c>
      <c r="AB37">
        <f t="shared" si="11"/>
        <v>0</v>
      </c>
      <c r="AC37">
        <f t="shared" si="28"/>
        <v>0</v>
      </c>
      <c r="AD37">
        <f t="shared" si="26"/>
        <v>0</v>
      </c>
      <c r="AE37">
        <f t="shared" si="12"/>
        <v>0</v>
      </c>
      <c r="AF37">
        <f t="shared" si="13"/>
        <v>0</v>
      </c>
      <c r="AG37">
        <f t="shared" si="14"/>
        <v>0</v>
      </c>
      <c r="AH37">
        <f t="shared" si="15"/>
        <v>0</v>
      </c>
      <c r="AI37">
        <f t="shared" si="16"/>
        <v>0</v>
      </c>
      <c r="AJ37">
        <f t="shared" si="27"/>
        <v>37</v>
      </c>
      <c r="AK37">
        <f t="shared" si="27"/>
        <v>63</v>
      </c>
      <c r="AL37">
        <f t="shared" si="17"/>
        <v>390400</v>
      </c>
      <c r="AM37">
        <f t="shared" si="18"/>
        <v>0.76</v>
      </c>
      <c r="AN37">
        <f t="shared" si="19"/>
        <v>1.7</v>
      </c>
      <c r="AO37">
        <f t="shared" si="20"/>
        <v>6197</v>
      </c>
      <c r="AP37">
        <f t="shared" si="21"/>
        <v>80</v>
      </c>
      <c r="AQ37">
        <f t="shared" si="22"/>
        <v>10551</v>
      </c>
      <c r="AR37">
        <f t="shared" si="23"/>
        <v>37</v>
      </c>
      <c r="AS37">
        <f t="shared" si="24"/>
        <v>63</v>
      </c>
      <c r="AT37">
        <f t="shared" si="25"/>
        <v>390400</v>
      </c>
    </row>
    <row r="38" spans="4:46" ht="13.5">
      <c r="D38">
        <f t="shared" si="1"/>
        <v>5073109207</v>
      </c>
      <c r="E38">
        <f t="shared" si="2"/>
        <v>5073109208</v>
      </c>
      <c r="F38">
        <v>507</v>
      </c>
      <c r="G38">
        <v>32</v>
      </c>
      <c r="H38" s="18" t="s">
        <v>39</v>
      </c>
      <c r="I38">
        <f t="shared" si="29"/>
        <v>0</v>
      </c>
      <c r="J38">
        <f t="shared" si="29"/>
        <v>0</v>
      </c>
      <c r="K38">
        <f t="shared" si="29"/>
        <v>0</v>
      </c>
      <c r="L38">
        <f t="shared" si="30"/>
        <v>9</v>
      </c>
      <c r="M38">
        <f t="shared" si="30"/>
        <v>15</v>
      </c>
      <c r="N38">
        <f t="shared" si="30"/>
        <v>91320</v>
      </c>
      <c r="O38">
        <f t="shared" si="7"/>
        <v>9</v>
      </c>
      <c r="P38">
        <f t="shared" si="8"/>
        <v>0.1852</v>
      </c>
      <c r="R38" s="51">
        <v>90</v>
      </c>
      <c r="S38" s="44">
        <f t="shared" si="5"/>
        <v>0.185288</v>
      </c>
      <c r="T38">
        <f t="shared" si="9"/>
        <v>66</v>
      </c>
      <c r="V38">
        <v>32</v>
      </c>
      <c r="W38" t="s">
        <v>8</v>
      </c>
      <c r="X38">
        <f t="shared" si="10"/>
        <v>19</v>
      </c>
      <c r="Y38" t="str">
        <f t="shared" si="11"/>
        <v>その他の悪性新生物</v>
      </c>
      <c r="Z38">
        <f t="shared" si="11"/>
        <v>36</v>
      </c>
      <c r="AA38">
        <f t="shared" si="11"/>
        <v>0.7407</v>
      </c>
      <c r="AB38">
        <f t="shared" si="11"/>
        <v>6</v>
      </c>
      <c r="AC38">
        <f t="shared" si="28"/>
        <v>84</v>
      </c>
      <c r="AD38">
        <f t="shared" si="26"/>
        <v>5538622</v>
      </c>
      <c r="AE38">
        <f t="shared" si="12"/>
        <v>0.12</v>
      </c>
      <c r="AF38">
        <f t="shared" si="13"/>
        <v>14</v>
      </c>
      <c r="AG38">
        <f t="shared" si="14"/>
        <v>65936</v>
      </c>
      <c r="AH38">
        <f t="shared" si="15"/>
        <v>1140</v>
      </c>
      <c r="AI38">
        <f t="shared" si="16"/>
        <v>923104</v>
      </c>
      <c r="AJ38">
        <f t="shared" si="27"/>
        <v>30</v>
      </c>
      <c r="AK38">
        <f t="shared" si="27"/>
        <v>50</v>
      </c>
      <c r="AL38">
        <f t="shared" si="17"/>
        <v>2901110</v>
      </c>
      <c r="AM38">
        <f t="shared" si="18"/>
        <v>0.62</v>
      </c>
      <c r="AN38">
        <f t="shared" si="19"/>
        <v>1.7</v>
      </c>
      <c r="AO38">
        <f t="shared" si="20"/>
        <v>58022</v>
      </c>
      <c r="AP38">
        <f t="shared" si="21"/>
        <v>597</v>
      </c>
      <c r="AQ38">
        <f t="shared" si="22"/>
        <v>96704</v>
      </c>
      <c r="AR38">
        <f t="shared" si="23"/>
        <v>36</v>
      </c>
      <c r="AS38">
        <f t="shared" si="24"/>
        <v>134</v>
      </c>
      <c r="AT38">
        <f t="shared" si="25"/>
        <v>8439732</v>
      </c>
    </row>
    <row r="39" spans="4:46" ht="13.5">
      <c r="D39">
        <f aca="true" t="shared" si="31" ref="D39:D70">VALUE($F39&amp;$B$1&amp;$I$2)</f>
        <v>6013109207</v>
      </c>
      <c r="E39">
        <f aca="true" t="shared" si="32" ref="E39:E70">VALUE($F39&amp;$B$1&amp;$L$2)</f>
        <v>6013109208</v>
      </c>
      <c r="F39">
        <v>601</v>
      </c>
      <c r="G39">
        <v>33</v>
      </c>
      <c r="H39" s="18" t="s">
        <v>40</v>
      </c>
      <c r="I39">
        <f t="shared" si="29"/>
        <v>0</v>
      </c>
      <c r="J39">
        <f t="shared" si="29"/>
        <v>0</v>
      </c>
      <c r="K39">
        <f t="shared" si="29"/>
        <v>0</v>
      </c>
      <c r="L39">
        <f t="shared" si="30"/>
        <v>7</v>
      </c>
      <c r="M39">
        <f t="shared" si="30"/>
        <v>17</v>
      </c>
      <c r="N39">
        <f t="shared" si="30"/>
        <v>99160</v>
      </c>
      <c r="O39">
        <f t="shared" si="7"/>
        <v>7</v>
      </c>
      <c r="P39">
        <f t="shared" si="8"/>
        <v>0.144</v>
      </c>
      <c r="R39" s="51">
        <v>89</v>
      </c>
      <c r="S39" s="44">
        <f aca="true" t="shared" si="33" ref="S39:S70">P39+R41/1000000</f>
        <v>0.144087</v>
      </c>
      <c r="T39">
        <f t="shared" si="9"/>
        <v>76</v>
      </c>
      <c r="V39">
        <v>33</v>
      </c>
      <c r="W39" t="s">
        <v>8</v>
      </c>
      <c r="X39">
        <f t="shared" si="10"/>
        <v>91</v>
      </c>
      <c r="Y39" t="str">
        <f t="shared" si="11"/>
        <v>椎間板障害</v>
      </c>
      <c r="Z39">
        <f t="shared" si="11"/>
        <v>36</v>
      </c>
      <c r="AA39">
        <f t="shared" si="11"/>
        <v>0.7407</v>
      </c>
      <c r="AB39">
        <f t="shared" si="11"/>
        <v>1</v>
      </c>
      <c r="AC39">
        <f t="shared" si="28"/>
        <v>31</v>
      </c>
      <c r="AD39">
        <f t="shared" si="26"/>
        <v>1134458</v>
      </c>
      <c r="AE39">
        <f t="shared" si="12"/>
        <v>0.02</v>
      </c>
      <c r="AF39">
        <f t="shared" si="13"/>
        <v>31</v>
      </c>
      <c r="AG39">
        <f t="shared" si="14"/>
        <v>36595</v>
      </c>
      <c r="AH39">
        <f t="shared" si="15"/>
        <v>233</v>
      </c>
      <c r="AI39">
        <f t="shared" si="16"/>
        <v>1134458</v>
      </c>
      <c r="AJ39">
        <f t="shared" si="27"/>
        <v>35</v>
      </c>
      <c r="AK39">
        <f t="shared" si="27"/>
        <v>59</v>
      </c>
      <c r="AL39">
        <f t="shared" si="17"/>
        <v>338470</v>
      </c>
      <c r="AM39">
        <f t="shared" si="18"/>
        <v>0.72</v>
      </c>
      <c r="AN39">
        <f t="shared" si="19"/>
        <v>1.7</v>
      </c>
      <c r="AO39">
        <f t="shared" si="20"/>
        <v>5737</v>
      </c>
      <c r="AP39">
        <f t="shared" si="21"/>
        <v>70</v>
      </c>
      <c r="AQ39">
        <f t="shared" si="22"/>
        <v>9671</v>
      </c>
      <c r="AR39">
        <f t="shared" si="23"/>
        <v>36</v>
      </c>
      <c r="AS39">
        <f t="shared" si="24"/>
        <v>90</v>
      </c>
      <c r="AT39">
        <f t="shared" si="25"/>
        <v>1472928</v>
      </c>
    </row>
    <row r="40" spans="4:46" ht="13.5">
      <c r="D40">
        <f t="shared" si="31"/>
        <v>6023109207</v>
      </c>
      <c r="E40">
        <f t="shared" si="32"/>
        <v>6023109208</v>
      </c>
      <c r="F40">
        <v>602</v>
      </c>
      <c r="G40">
        <v>34</v>
      </c>
      <c r="H40" s="18" t="s">
        <v>41</v>
      </c>
      <c r="I40">
        <f t="shared" si="29"/>
        <v>1</v>
      </c>
      <c r="J40">
        <f t="shared" si="29"/>
        <v>31</v>
      </c>
      <c r="K40">
        <f t="shared" si="29"/>
        <v>469680</v>
      </c>
      <c r="L40">
        <f t="shared" si="30"/>
        <v>3</v>
      </c>
      <c r="M40">
        <f t="shared" si="30"/>
        <v>3</v>
      </c>
      <c r="N40">
        <f t="shared" si="30"/>
        <v>35000</v>
      </c>
      <c r="O40">
        <f t="shared" si="7"/>
        <v>4</v>
      </c>
      <c r="P40">
        <f t="shared" si="8"/>
        <v>0.0823</v>
      </c>
      <c r="R40" s="51">
        <v>88</v>
      </c>
      <c r="S40" s="44">
        <f t="shared" si="33"/>
        <v>0.082386</v>
      </c>
      <c r="T40">
        <f t="shared" si="9"/>
        <v>91</v>
      </c>
      <c r="V40">
        <v>34</v>
      </c>
      <c r="W40" t="s">
        <v>8</v>
      </c>
      <c r="X40">
        <f t="shared" si="10"/>
        <v>63</v>
      </c>
      <c r="Y40" t="str">
        <f t="shared" si="11"/>
        <v>急性咽頭炎及び急性扁桃炎</v>
      </c>
      <c r="Z40">
        <f t="shared" si="11"/>
        <v>35</v>
      </c>
      <c r="AA40">
        <f t="shared" si="11"/>
        <v>0.7202</v>
      </c>
      <c r="AB40">
        <f t="shared" si="11"/>
        <v>0</v>
      </c>
      <c r="AC40">
        <f t="shared" si="28"/>
        <v>0</v>
      </c>
      <c r="AD40">
        <f t="shared" si="26"/>
        <v>0</v>
      </c>
      <c r="AE40">
        <f t="shared" si="12"/>
        <v>0</v>
      </c>
      <c r="AF40">
        <f t="shared" si="13"/>
        <v>0</v>
      </c>
      <c r="AG40">
        <f t="shared" si="14"/>
        <v>0</v>
      </c>
      <c r="AH40">
        <f t="shared" si="15"/>
        <v>0</v>
      </c>
      <c r="AI40">
        <f t="shared" si="16"/>
        <v>0</v>
      </c>
      <c r="AJ40">
        <f t="shared" si="27"/>
        <v>35</v>
      </c>
      <c r="AK40">
        <f t="shared" si="27"/>
        <v>56</v>
      </c>
      <c r="AL40">
        <f t="shared" si="17"/>
        <v>260800</v>
      </c>
      <c r="AM40">
        <f t="shared" si="18"/>
        <v>0.72</v>
      </c>
      <c r="AN40">
        <f t="shared" si="19"/>
        <v>1.6</v>
      </c>
      <c r="AO40">
        <f t="shared" si="20"/>
        <v>4657</v>
      </c>
      <c r="AP40">
        <f t="shared" si="21"/>
        <v>54</v>
      </c>
      <c r="AQ40">
        <f t="shared" si="22"/>
        <v>7451</v>
      </c>
      <c r="AR40">
        <f t="shared" si="23"/>
        <v>35</v>
      </c>
      <c r="AS40">
        <f t="shared" si="24"/>
        <v>56</v>
      </c>
      <c r="AT40">
        <f t="shared" si="25"/>
        <v>260800</v>
      </c>
    </row>
    <row r="41" spans="4:46" ht="13.5">
      <c r="D41">
        <f t="shared" si="31"/>
        <v>6033109207</v>
      </c>
      <c r="E41">
        <f t="shared" si="32"/>
        <v>6033109208</v>
      </c>
      <c r="F41">
        <v>603</v>
      </c>
      <c r="G41">
        <v>35</v>
      </c>
      <c r="H41" s="18" t="s">
        <v>42</v>
      </c>
      <c r="I41">
        <f t="shared" si="29"/>
        <v>1</v>
      </c>
      <c r="J41">
        <f t="shared" si="29"/>
        <v>31</v>
      </c>
      <c r="K41">
        <f t="shared" si="29"/>
        <v>719980</v>
      </c>
      <c r="L41">
        <f t="shared" si="30"/>
        <v>27</v>
      </c>
      <c r="M41">
        <f t="shared" si="30"/>
        <v>34</v>
      </c>
      <c r="N41">
        <f t="shared" si="30"/>
        <v>153210</v>
      </c>
      <c r="O41">
        <f t="shared" si="7"/>
        <v>28</v>
      </c>
      <c r="P41">
        <f t="shared" si="8"/>
        <v>0.5761</v>
      </c>
      <c r="R41" s="51">
        <v>87</v>
      </c>
      <c r="S41" s="44">
        <f t="shared" si="33"/>
        <v>0.576185</v>
      </c>
      <c r="T41">
        <f t="shared" si="9"/>
        <v>39</v>
      </c>
      <c r="V41">
        <v>35</v>
      </c>
      <c r="W41" t="s">
        <v>8</v>
      </c>
      <c r="X41">
        <f t="shared" si="10"/>
        <v>93</v>
      </c>
      <c r="Y41" t="str">
        <f t="shared" si="11"/>
        <v>腰痛症及び坐骨神経痛</v>
      </c>
      <c r="Z41">
        <f t="shared" si="11"/>
        <v>34</v>
      </c>
      <c r="AA41">
        <f t="shared" si="11"/>
        <v>0.6996</v>
      </c>
      <c r="AB41">
        <f t="shared" si="11"/>
        <v>0</v>
      </c>
      <c r="AC41">
        <f t="shared" si="28"/>
        <v>0</v>
      </c>
      <c r="AD41">
        <f t="shared" si="26"/>
        <v>0</v>
      </c>
      <c r="AE41">
        <f t="shared" si="12"/>
        <v>0</v>
      </c>
      <c r="AF41">
        <f t="shared" si="13"/>
        <v>0</v>
      </c>
      <c r="AG41">
        <f t="shared" si="14"/>
        <v>0</v>
      </c>
      <c r="AH41">
        <f t="shared" si="15"/>
        <v>0</v>
      </c>
      <c r="AI41">
        <f t="shared" si="16"/>
        <v>0</v>
      </c>
      <c r="AJ41">
        <f aca="true" t="shared" si="34" ref="AJ41:AL72">VLOOKUP($X41,$G$7:$P$127,AJ$4,FALSE)</f>
        <v>34</v>
      </c>
      <c r="AK41">
        <f t="shared" si="34"/>
        <v>62</v>
      </c>
      <c r="AL41">
        <f t="shared" si="17"/>
        <v>297250</v>
      </c>
      <c r="AM41">
        <f t="shared" si="18"/>
        <v>0.7</v>
      </c>
      <c r="AN41">
        <f t="shared" si="19"/>
        <v>1.8</v>
      </c>
      <c r="AO41">
        <f t="shared" si="20"/>
        <v>4794</v>
      </c>
      <c r="AP41">
        <f t="shared" si="21"/>
        <v>61</v>
      </c>
      <c r="AQ41">
        <f t="shared" si="22"/>
        <v>8743</v>
      </c>
      <c r="AR41">
        <f t="shared" si="23"/>
        <v>34</v>
      </c>
      <c r="AS41">
        <f t="shared" si="24"/>
        <v>62</v>
      </c>
      <c r="AT41">
        <f t="shared" si="25"/>
        <v>297250</v>
      </c>
    </row>
    <row r="42" spans="4:46" ht="13.5">
      <c r="D42">
        <f t="shared" si="31"/>
        <v>6043109207</v>
      </c>
      <c r="E42">
        <f t="shared" si="32"/>
        <v>6043109208</v>
      </c>
      <c r="F42">
        <v>604</v>
      </c>
      <c r="G42">
        <v>36</v>
      </c>
      <c r="H42" s="18" t="s">
        <v>43</v>
      </c>
      <c r="I42">
        <f t="shared" si="29"/>
        <v>1</v>
      </c>
      <c r="J42">
        <f t="shared" si="29"/>
        <v>31</v>
      </c>
      <c r="K42">
        <f t="shared" si="29"/>
        <v>464700</v>
      </c>
      <c r="L42">
        <f t="shared" si="30"/>
        <v>2</v>
      </c>
      <c r="M42">
        <f t="shared" si="30"/>
        <v>4</v>
      </c>
      <c r="N42">
        <f t="shared" si="30"/>
        <v>49450</v>
      </c>
      <c r="O42">
        <f t="shared" si="7"/>
        <v>3</v>
      </c>
      <c r="P42">
        <f t="shared" si="8"/>
        <v>0.0617</v>
      </c>
      <c r="R42" s="51">
        <v>86</v>
      </c>
      <c r="S42" s="44">
        <f t="shared" si="33"/>
        <v>0.061784</v>
      </c>
      <c r="T42">
        <f t="shared" si="9"/>
        <v>96</v>
      </c>
      <c r="V42">
        <v>36</v>
      </c>
      <c r="W42" t="s">
        <v>8</v>
      </c>
      <c r="X42">
        <f t="shared" si="10"/>
        <v>39</v>
      </c>
      <c r="Y42" t="str">
        <f t="shared" si="11"/>
        <v>結膜炎</v>
      </c>
      <c r="Z42">
        <f t="shared" si="11"/>
        <v>33</v>
      </c>
      <c r="AA42">
        <f t="shared" si="11"/>
        <v>0.679</v>
      </c>
      <c r="AB42">
        <f t="shared" si="11"/>
        <v>0</v>
      </c>
      <c r="AC42">
        <f t="shared" si="28"/>
        <v>0</v>
      </c>
      <c r="AD42">
        <f t="shared" si="26"/>
        <v>0</v>
      </c>
      <c r="AE42">
        <f t="shared" si="12"/>
        <v>0</v>
      </c>
      <c r="AF42">
        <f t="shared" si="13"/>
        <v>0</v>
      </c>
      <c r="AG42">
        <f t="shared" si="14"/>
        <v>0</v>
      </c>
      <c r="AH42">
        <f t="shared" si="15"/>
        <v>0</v>
      </c>
      <c r="AI42">
        <f t="shared" si="16"/>
        <v>0</v>
      </c>
      <c r="AJ42">
        <f t="shared" si="34"/>
        <v>33</v>
      </c>
      <c r="AK42">
        <f t="shared" si="34"/>
        <v>46</v>
      </c>
      <c r="AL42">
        <f t="shared" si="17"/>
        <v>258280</v>
      </c>
      <c r="AM42">
        <f t="shared" si="18"/>
        <v>0.68</v>
      </c>
      <c r="AN42">
        <f t="shared" si="19"/>
        <v>1.4</v>
      </c>
      <c r="AO42">
        <f t="shared" si="20"/>
        <v>5615</v>
      </c>
      <c r="AP42">
        <f t="shared" si="21"/>
        <v>53</v>
      </c>
      <c r="AQ42">
        <f t="shared" si="22"/>
        <v>7827</v>
      </c>
      <c r="AR42">
        <f t="shared" si="23"/>
        <v>33</v>
      </c>
      <c r="AS42">
        <f t="shared" si="24"/>
        <v>46</v>
      </c>
      <c r="AT42">
        <f t="shared" si="25"/>
        <v>258280</v>
      </c>
    </row>
    <row r="43" spans="4:46" ht="13.5">
      <c r="D43">
        <f t="shared" si="31"/>
        <v>6053109207</v>
      </c>
      <c r="E43">
        <f t="shared" si="32"/>
        <v>6053109208</v>
      </c>
      <c r="F43">
        <v>605</v>
      </c>
      <c r="G43">
        <v>37</v>
      </c>
      <c r="H43" s="18" t="s">
        <v>44</v>
      </c>
      <c r="I43">
        <f t="shared" si="29"/>
        <v>0</v>
      </c>
      <c r="J43">
        <f t="shared" si="29"/>
        <v>0</v>
      </c>
      <c r="K43">
        <f t="shared" si="29"/>
        <v>0</v>
      </c>
      <c r="L43">
        <f t="shared" si="30"/>
        <v>4</v>
      </c>
      <c r="M43">
        <f t="shared" si="30"/>
        <v>6</v>
      </c>
      <c r="N43">
        <f t="shared" si="30"/>
        <v>35410</v>
      </c>
      <c r="O43">
        <f t="shared" si="7"/>
        <v>4</v>
      </c>
      <c r="P43">
        <f t="shared" si="8"/>
        <v>0.0823</v>
      </c>
      <c r="R43" s="51">
        <v>85</v>
      </c>
      <c r="S43" s="44">
        <f t="shared" si="33"/>
        <v>0.082383</v>
      </c>
      <c r="T43">
        <f t="shared" si="9"/>
        <v>92</v>
      </c>
      <c r="V43">
        <v>37</v>
      </c>
      <c r="W43" t="s">
        <v>8</v>
      </c>
      <c r="X43">
        <f t="shared" si="10"/>
        <v>76</v>
      </c>
      <c r="Y43" t="str">
        <f t="shared" si="11"/>
        <v>胃潰瘍及び十二指腸潰瘍</v>
      </c>
      <c r="Z43">
        <f t="shared" si="11"/>
        <v>31</v>
      </c>
      <c r="AA43">
        <f t="shared" si="11"/>
        <v>0.6379</v>
      </c>
      <c r="AB43">
        <f t="shared" si="11"/>
        <v>0</v>
      </c>
      <c r="AC43">
        <f t="shared" si="28"/>
        <v>0</v>
      </c>
      <c r="AD43">
        <f t="shared" si="26"/>
        <v>0</v>
      </c>
      <c r="AE43">
        <f t="shared" si="12"/>
        <v>0</v>
      </c>
      <c r="AF43">
        <f t="shared" si="13"/>
        <v>0</v>
      </c>
      <c r="AG43">
        <f t="shared" si="14"/>
        <v>0</v>
      </c>
      <c r="AH43">
        <f t="shared" si="15"/>
        <v>0</v>
      </c>
      <c r="AI43">
        <f t="shared" si="16"/>
        <v>0</v>
      </c>
      <c r="AJ43">
        <f t="shared" si="34"/>
        <v>31</v>
      </c>
      <c r="AK43">
        <f t="shared" si="34"/>
        <v>49</v>
      </c>
      <c r="AL43">
        <f t="shared" si="17"/>
        <v>350180</v>
      </c>
      <c r="AM43">
        <f t="shared" si="18"/>
        <v>0.64</v>
      </c>
      <c r="AN43">
        <f t="shared" si="19"/>
        <v>1.6</v>
      </c>
      <c r="AO43">
        <f t="shared" si="20"/>
        <v>7147</v>
      </c>
      <c r="AP43">
        <f t="shared" si="21"/>
        <v>72</v>
      </c>
      <c r="AQ43">
        <f t="shared" si="22"/>
        <v>11296</v>
      </c>
      <c r="AR43">
        <f t="shared" si="23"/>
        <v>31</v>
      </c>
      <c r="AS43">
        <f t="shared" si="24"/>
        <v>49</v>
      </c>
      <c r="AT43">
        <f t="shared" si="25"/>
        <v>350180</v>
      </c>
    </row>
    <row r="44" spans="4:46" ht="13.5">
      <c r="D44">
        <f t="shared" si="31"/>
        <v>6063109207</v>
      </c>
      <c r="E44">
        <f t="shared" si="32"/>
        <v>6063109208</v>
      </c>
      <c r="F44">
        <v>606</v>
      </c>
      <c r="G44">
        <v>38</v>
      </c>
      <c r="H44" s="18" t="s">
        <v>45</v>
      </c>
      <c r="I44">
        <f t="shared" si="29"/>
        <v>4</v>
      </c>
      <c r="J44">
        <f t="shared" si="29"/>
        <v>66</v>
      </c>
      <c r="K44">
        <f t="shared" si="29"/>
        <v>1831360</v>
      </c>
      <c r="L44">
        <f t="shared" si="30"/>
        <v>56</v>
      </c>
      <c r="M44">
        <f t="shared" si="30"/>
        <v>103</v>
      </c>
      <c r="N44">
        <f t="shared" si="30"/>
        <v>4896590</v>
      </c>
      <c r="O44">
        <f t="shared" si="7"/>
        <v>60</v>
      </c>
      <c r="P44">
        <f t="shared" si="8"/>
        <v>1.2346</v>
      </c>
      <c r="R44" s="51">
        <v>84</v>
      </c>
      <c r="S44" s="44">
        <f t="shared" si="33"/>
        <v>1.2346819999999998</v>
      </c>
      <c r="T44">
        <f t="shared" si="9"/>
        <v>16</v>
      </c>
      <c r="V44">
        <v>38</v>
      </c>
      <c r="W44" t="s">
        <v>8</v>
      </c>
      <c r="X44">
        <f t="shared" si="10"/>
        <v>1</v>
      </c>
      <c r="Y44" t="str">
        <f t="shared" si="11"/>
        <v>腸管感染症</v>
      </c>
      <c r="Z44">
        <f t="shared" si="11"/>
        <v>30</v>
      </c>
      <c r="AA44">
        <f t="shared" si="11"/>
        <v>0.6173</v>
      </c>
      <c r="AB44">
        <f t="shared" si="11"/>
        <v>0</v>
      </c>
      <c r="AC44">
        <f t="shared" si="28"/>
        <v>0</v>
      </c>
      <c r="AD44">
        <f t="shared" si="26"/>
        <v>0</v>
      </c>
      <c r="AE44">
        <f t="shared" si="12"/>
        <v>0</v>
      </c>
      <c r="AF44">
        <f t="shared" si="13"/>
        <v>0</v>
      </c>
      <c r="AG44">
        <f t="shared" si="14"/>
        <v>0</v>
      </c>
      <c r="AH44">
        <f t="shared" si="15"/>
        <v>0</v>
      </c>
      <c r="AI44">
        <f t="shared" si="16"/>
        <v>0</v>
      </c>
      <c r="AJ44">
        <f t="shared" si="34"/>
        <v>30</v>
      </c>
      <c r="AK44">
        <f t="shared" si="34"/>
        <v>39</v>
      </c>
      <c r="AL44">
        <f t="shared" si="17"/>
        <v>324600</v>
      </c>
      <c r="AM44">
        <f t="shared" si="18"/>
        <v>0.62</v>
      </c>
      <c r="AN44">
        <f t="shared" si="19"/>
        <v>1.3</v>
      </c>
      <c r="AO44">
        <f t="shared" si="20"/>
        <v>8323</v>
      </c>
      <c r="AP44">
        <f t="shared" si="21"/>
        <v>67</v>
      </c>
      <c r="AQ44">
        <f t="shared" si="22"/>
        <v>10820</v>
      </c>
      <c r="AR44">
        <f t="shared" si="23"/>
        <v>30</v>
      </c>
      <c r="AS44">
        <f t="shared" si="24"/>
        <v>39</v>
      </c>
      <c r="AT44">
        <f t="shared" si="25"/>
        <v>324600</v>
      </c>
    </row>
    <row r="45" spans="4:46" ht="13.5">
      <c r="D45">
        <f t="shared" si="31"/>
        <v>7013109207</v>
      </c>
      <c r="E45">
        <f t="shared" si="32"/>
        <v>7013109208</v>
      </c>
      <c r="F45">
        <v>701</v>
      </c>
      <c r="G45">
        <v>39</v>
      </c>
      <c r="H45" s="18" t="s">
        <v>46</v>
      </c>
      <c r="I45">
        <f t="shared" si="29"/>
        <v>0</v>
      </c>
      <c r="J45">
        <f t="shared" si="29"/>
        <v>0</v>
      </c>
      <c r="K45">
        <f t="shared" si="29"/>
        <v>0</v>
      </c>
      <c r="L45">
        <f t="shared" si="30"/>
        <v>33</v>
      </c>
      <c r="M45">
        <f t="shared" si="30"/>
        <v>46</v>
      </c>
      <c r="N45">
        <f t="shared" si="30"/>
        <v>258280</v>
      </c>
      <c r="O45">
        <f t="shared" si="7"/>
        <v>33</v>
      </c>
      <c r="P45">
        <f t="shared" si="8"/>
        <v>0.679</v>
      </c>
      <c r="R45" s="51">
        <v>83</v>
      </c>
      <c r="S45" s="44">
        <f t="shared" si="33"/>
        <v>0.679081</v>
      </c>
      <c r="T45">
        <f t="shared" si="9"/>
        <v>36</v>
      </c>
      <c r="V45">
        <v>39</v>
      </c>
      <c r="W45" t="s">
        <v>8</v>
      </c>
      <c r="X45">
        <f t="shared" si="10"/>
        <v>35</v>
      </c>
      <c r="Y45" t="str">
        <f t="shared" si="11"/>
        <v>てんかん</v>
      </c>
      <c r="Z45">
        <f t="shared" si="11"/>
        <v>28</v>
      </c>
      <c r="AA45">
        <f t="shared" si="11"/>
        <v>0.5761</v>
      </c>
      <c r="AB45">
        <f t="shared" si="11"/>
        <v>1</v>
      </c>
      <c r="AC45">
        <f t="shared" si="28"/>
        <v>31</v>
      </c>
      <c r="AD45">
        <f t="shared" si="26"/>
        <v>719980</v>
      </c>
      <c r="AE45">
        <f t="shared" si="12"/>
        <v>0.02</v>
      </c>
      <c r="AF45">
        <f t="shared" si="13"/>
        <v>31</v>
      </c>
      <c r="AG45">
        <f t="shared" si="14"/>
        <v>23225</v>
      </c>
      <c r="AH45">
        <f t="shared" si="15"/>
        <v>148</v>
      </c>
      <c r="AI45">
        <f t="shared" si="16"/>
        <v>719980</v>
      </c>
      <c r="AJ45">
        <f t="shared" si="34"/>
        <v>27</v>
      </c>
      <c r="AK45">
        <f t="shared" si="34"/>
        <v>34</v>
      </c>
      <c r="AL45">
        <f t="shared" si="17"/>
        <v>153210</v>
      </c>
      <c r="AM45">
        <f t="shared" si="18"/>
        <v>0.56</v>
      </c>
      <c r="AN45">
        <f t="shared" si="19"/>
        <v>1.3</v>
      </c>
      <c r="AO45">
        <f t="shared" si="20"/>
        <v>4506</v>
      </c>
      <c r="AP45">
        <f t="shared" si="21"/>
        <v>32</v>
      </c>
      <c r="AQ45">
        <f t="shared" si="22"/>
        <v>5674</v>
      </c>
      <c r="AR45">
        <f t="shared" si="23"/>
        <v>28</v>
      </c>
      <c r="AS45">
        <f t="shared" si="24"/>
        <v>65</v>
      </c>
      <c r="AT45">
        <f t="shared" si="25"/>
        <v>873190</v>
      </c>
    </row>
    <row r="46" spans="4:46" ht="13.5">
      <c r="D46">
        <f t="shared" si="31"/>
        <v>7023109207</v>
      </c>
      <c r="E46">
        <f t="shared" si="32"/>
        <v>7023109208</v>
      </c>
      <c r="F46">
        <v>702</v>
      </c>
      <c r="G46">
        <v>40</v>
      </c>
      <c r="H46" s="18" t="s">
        <v>47</v>
      </c>
      <c r="I46">
        <f t="shared" si="29"/>
        <v>1</v>
      </c>
      <c r="J46">
        <f t="shared" si="29"/>
        <v>3</v>
      </c>
      <c r="K46">
        <f t="shared" si="29"/>
        <v>247320</v>
      </c>
      <c r="L46">
        <f t="shared" si="30"/>
        <v>60</v>
      </c>
      <c r="M46">
        <f t="shared" si="30"/>
        <v>66</v>
      </c>
      <c r="N46">
        <f t="shared" si="30"/>
        <v>359660</v>
      </c>
      <c r="O46">
        <f t="shared" si="7"/>
        <v>61</v>
      </c>
      <c r="P46">
        <f t="shared" si="8"/>
        <v>1.2551</v>
      </c>
      <c r="R46" s="51">
        <v>82</v>
      </c>
      <c r="S46" s="44">
        <f t="shared" si="33"/>
        <v>1.2551800000000002</v>
      </c>
      <c r="T46">
        <f t="shared" si="9"/>
        <v>15</v>
      </c>
      <c r="V46">
        <v>40</v>
      </c>
      <c r="W46" t="s">
        <v>8</v>
      </c>
      <c r="X46">
        <f t="shared" si="10"/>
        <v>92</v>
      </c>
      <c r="Y46" t="str">
        <f t="shared" si="11"/>
        <v>頚腕症候群</v>
      </c>
      <c r="Z46">
        <f t="shared" si="11"/>
        <v>26</v>
      </c>
      <c r="AA46">
        <f t="shared" si="11"/>
        <v>0.535</v>
      </c>
      <c r="AB46">
        <f t="shared" si="11"/>
        <v>0</v>
      </c>
      <c r="AC46">
        <f t="shared" si="28"/>
        <v>0</v>
      </c>
      <c r="AD46">
        <f t="shared" si="26"/>
        <v>0</v>
      </c>
      <c r="AE46">
        <f t="shared" si="12"/>
        <v>0</v>
      </c>
      <c r="AF46">
        <f t="shared" si="13"/>
        <v>0</v>
      </c>
      <c r="AG46">
        <f t="shared" si="14"/>
        <v>0</v>
      </c>
      <c r="AH46">
        <f t="shared" si="15"/>
        <v>0</v>
      </c>
      <c r="AI46">
        <f t="shared" si="16"/>
        <v>0</v>
      </c>
      <c r="AJ46">
        <f t="shared" si="34"/>
        <v>26</v>
      </c>
      <c r="AK46">
        <f t="shared" si="34"/>
        <v>49</v>
      </c>
      <c r="AL46">
        <f t="shared" si="17"/>
        <v>171220</v>
      </c>
      <c r="AM46">
        <f t="shared" si="18"/>
        <v>0.53</v>
      </c>
      <c r="AN46">
        <f t="shared" si="19"/>
        <v>1.9</v>
      </c>
      <c r="AO46">
        <f t="shared" si="20"/>
        <v>3494</v>
      </c>
      <c r="AP46">
        <f t="shared" si="21"/>
        <v>35</v>
      </c>
      <c r="AQ46">
        <f t="shared" si="22"/>
        <v>6585</v>
      </c>
      <c r="AR46">
        <f t="shared" si="23"/>
        <v>26</v>
      </c>
      <c r="AS46">
        <f t="shared" si="24"/>
        <v>49</v>
      </c>
      <c r="AT46">
        <f t="shared" si="25"/>
        <v>171220</v>
      </c>
    </row>
    <row r="47" spans="4:46" ht="13.5">
      <c r="D47">
        <f t="shared" si="31"/>
        <v>7033109207</v>
      </c>
      <c r="E47">
        <f t="shared" si="32"/>
        <v>7033109208</v>
      </c>
      <c r="F47">
        <v>703</v>
      </c>
      <c r="G47">
        <v>41</v>
      </c>
      <c r="H47" s="18" t="s">
        <v>48</v>
      </c>
      <c r="I47">
        <f aca="true" t="shared" si="35" ref="I47:K66">IF(ISNA(VLOOKUP($D47,toukeiＣ,I$4,FALSE))=TRUE,0,VLOOKUP($D47,toukeiＣ,I$4,FALSE))</f>
        <v>0</v>
      </c>
      <c r="J47">
        <f t="shared" si="35"/>
        <v>0</v>
      </c>
      <c r="K47">
        <f t="shared" si="35"/>
        <v>0</v>
      </c>
      <c r="L47">
        <f aca="true" t="shared" si="36" ref="L47:N66">IF(ISNA(VLOOKUP($E47,toukeiＣ,L$4,FALSE))=TRUE,0,VLOOKUP($E47,toukeiＣ,L$4,FALSE))</f>
        <v>80</v>
      </c>
      <c r="M47">
        <f t="shared" si="36"/>
        <v>91</v>
      </c>
      <c r="N47">
        <f t="shared" si="36"/>
        <v>439220</v>
      </c>
      <c r="O47">
        <f t="shared" si="7"/>
        <v>80</v>
      </c>
      <c r="P47">
        <f t="shared" si="8"/>
        <v>1.6461</v>
      </c>
      <c r="R47" s="51">
        <v>81</v>
      </c>
      <c r="S47" s="44">
        <f t="shared" si="33"/>
        <v>1.6461789999999998</v>
      </c>
      <c r="T47">
        <f t="shared" si="9"/>
        <v>11</v>
      </c>
      <c r="V47">
        <v>41</v>
      </c>
      <c r="W47" t="s">
        <v>8</v>
      </c>
      <c r="X47">
        <f t="shared" si="10"/>
        <v>115</v>
      </c>
      <c r="Y47" t="str">
        <f t="shared" si="11"/>
        <v>骨折</v>
      </c>
      <c r="Z47">
        <f t="shared" si="11"/>
        <v>25</v>
      </c>
      <c r="AA47">
        <f t="shared" si="11"/>
        <v>0.5144</v>
      </c>
      <c r="AB47">
        <f t="shared" si="11"/>
        <v>6</v>
      </c>
      <c r="AC47">
        <f t="shared" si="28"/>
        <v>85</v>
      </c>
      <c r="AD47">
        <f t="shared" si="26"/>
        <v>3251062</v>
      </c>
      <c r="AE47">
        <f t="shared" si="12"/>
        <v>0.12</v>
      </c>
      <c r="AF47">
        <f t="shared" si="13"/>
        <v>14.2</v>
      </c>
      <c r="AG47">
        <f t="shared" si="14"/>
        <v>38248</v>
      </c>
      <c r="AH47">
        <f t="shared" si="15"/>
        <v>669</v>
      </c>
      <c r="AI47">
        <f t="shared" si="16"/>
        <v>541844</v>
      </c>
      <c r="AJ47">
        <f t="shared" si="34"/>
        <v>19</v>
      </c>
      <c r="AK47">
        <f t="shared" si="34"/>
        <v>37</v>
      </c>
      <c r="AL47">
        <f t="shared" si="17"/>
        <v>295060</v>
      </c>
      <c r="AM47">
        <f t="shared" si="18"/>
        <v>0.39</v>
      </c>
      <c r="AN47">
        <f t="shared" si="19"/>
        <v>1.9</v>
      </c>
      <c r="AO47">
        <f t="shared" si="20"/>
        <v>7975</v>
      </c>
      <c r="AP47">
        <f t="shared" si="21"/>
        <v>61</v>
      </c>
      <c r="AQ47">
        <f t="shared" si="22"/>
        <v>15529</v>
      </c>
      <c r="AR47">
        <f t="shared" si="23"/>
        <v>25</v>
      </c>
      <c r="AS47">
        <f t="shared" si="24"/>
        <v>122</v>
      </c>
      <c r="AT47">
        <f t="shared" si="25"/>
        <v>3546122</v>
      </c>
    </row>
    <row r="48" spans="4:46" ht="13.5">
      <c r="D48">
        <f t="shared" si="31"/>
        <v>7043109207</v>
      </c>
      <c r="E48">
        <f t="shared" si="32"/>
        <v>7043109208</v>
      </c>
      <c r="F48">
        <v>704</v>
      </c>
      <c r="G48">
        <v>42</v>
      </c>
      <c r="H48" s="18" t="s">
        <v>49</v>
      </c>
      <c r="I48">
        <f t="shared" si="35"/>
        <v>3</v>
      </c>
      <c r="J48">
        <f t="shared" si="35"/>
        <v>7</v>
      </c>
      <c r="K48">
        <f t="shared" si="35"/>
        <v>944650</v>
      </c>
      <c r="L48">
        <f t="shared" si="36"/>
        <v>106</v>
      </c>
      <c r="M48">
        <f t="shared" si="36"/>
        <v>129</v>
      </c>
      <c r="N48">
        <f t="shared" si="36"/>
        <v>903640</v>
      </c>
      <c r="O48">
        <f t="shared" si="7"/>
        <v>109</v>
      </c>
      <c r="P48">
        <f t="shared" si="8"/>
        <v>2.2428</v>
      </c>
      <c r="R48" s="51">
        <v>80</v>
      </c>
      <c r="S48" s="44">
        <f t="shared" si="33"/>
        <v>2.2428779999999997</v>
      </c>
      <c r="T48">
        <f t="shared" si="9"/>
        <v>6</v>
      </c>
      <c r="V48">
        <v>42</v>
      </c>
      <c r="W48" t="s">
        <v>8</v>
      </c>
      <c r="X48">
        <f t="shared" si="10"/>
        <v>7</v>
      </c>
      <c r="Y48" t="str">
        <f t="shared" si="11"/>
        <v>真菌症</v>
      </c>
      <c r="Z48">
        <f t="shared" si="11"/>
        <v>23</v>
      </c>
      <c r="AA48">
        <f t="shared" si="11"/>
        <v>0.4733</v>
      </c>
      <c r="AB48">
        <f t="shared" si="11"/>
        <v>0</v>
      </c>
      <c r="AC48">
        <f t="shared" si="28"/>
        <v>0</v>
      </c>
      <c r="AD48">
        <f t="shared" si="26"/>
        <v>0</v>
      </c>
      <c r="AE48">
        <f t="shared" si="12"/>
        <v>0</v>
      </c>
      <c r="AF48">
        <f t="shared" si="13"/>
        <v>0</v>
      </c>
      <c r="AG48">
        <f t="shared" si="14"/>
        <v>0</v>
      </c>
      <c r="AH48">
        <f t="shared" si="15"/>
        <v>0</v>
      </c>
      <c r="AI48">
        <f t="shared" si="16"/>
        <v>0</v>
      </c>
      <c r="AJ48">
        <f t="shared" si="34"/>
        <v>23</v>
      </c>
      <c r="AK48">
        <f t="shared" si="34"/>
        <v>35</v>
      </c>
      <c r="AL48">
        <f t="shared" si="17"/>
        <v>142360</v>
      </c>
      <c r="AM48">
        <f t="shared" si="18"/>
        <v>0.47</v>
      </c>
      <c r="AN48">
        <f t="shared" si="19"/>
        <v>1.5</v>
      </c>
      <c r="AO48">
        <f t="shared" si="20"/>
        <v>4067</v>
      </c>
      <c r="AP48">
        <f t="shared" si="21"/>
        <v>29</v>
      </c>
      <c r="AQ48">
        <f t="shared" si="22"/>
        <v>6190</v>
      </c>
      <c r="AR48">
        <f t="shared" si="23"/>
        <v>23</v>
      </c>
      <c r="AS48">
        <f t="shared" si="24"/>
        <v>35</v>
      </c>
      <c r="AT48">
        <f t="shared" si="25"/>
        <v>142360</v>
      </c>
    </row>
    <row r="49" spans="4:46" ht="13.5">
      <c r="D49">
        <f t="shared" si="31"/>
        <v>8013109207</v>
      </c>
      <c r="E49">
        <f t="shared" si="32"/>
        <v>8013109208</v>
      </c>
      <c r="F49">
        <v>801</v>
      </c>
      <c r="G49">
        <v>43</v>
      </c>
      <c r="H49" s="18" t="s">
        <v>50</v>
      </c>
      <c r="I49">
        <f t="shared" si="35"/>
        <v>0</v>
      </c>
      <c r="J49">
        <f t="shared" si="35"/>
        <v>0</v>
      </c>
      <c r="K49">
        <f t="shared" si="35"/>
        <v>0</v>
      </c>
      <c r="L49">
        <f t="shared" si="36"/>
        <v>8</v>
      </c>
      <c r="M49">
        <f t="shared" si="36"/>
        <v>8</v>
      </c>
      <c r="N49">
        <f t="shared" si="36"/>
        <v>29270</v>
      </c>
      <c r="O49">
        <f t="shared" si="7"/>
        <v>8</v>
      </c>
      <c r="P49">
        <f t="shared" si="8"/>
        <v>0.1646</v>
      </c>
      <c r="R49" s="51">
        <v>79</v>
      </c>
      <c r="S49" s="44">
        <f t="shared" si="33"/>
        <v>0.164677</v>
      </c>
      <c r="T49">
        <f t="shared" si="9"/>
        <v>70</v>
      </c>
      <c r="V49">
        <v>43</v>
      </c>
      <c r="W49" t="s">
        <v>8</v>
      </c>
      <c r="X49">
        <f t="shared" si="10"/>
        <v>20</v>
      </c>
      <c r="Y49" t="str">
        <f t="shared" si="11"/>
        <v>良性新生物及びその他の新生物</v>
      </c>
      <c r="Z49">
        <f t="shared" si="11"/>
        <v>22</v>
      </c>
      <c r="AA49">
        <f t="shared" si="11"/>
        <v>0.4527</v>
      </c>
      <c r="AB49">
        <f t="shared" si="11"/>
        <v>0</v>
      </c>
      <c r="AC49">
        <f t="shared" si="28"/>
        <v>0</v>
      </c>
      <c r="AD49">
        <f t="shared" si="26"/>
        <v>0</v>
      </c>
      <c r="AE49">
        <f t="shared" si="12"/>
        <v>0</v>
      </c>
      <c r="AF49">
        <f t="shared" si="13"/>
        <v>0</v>
      </c>
      <c r="AG49">
        <f t="shared" si="14"/>
        <v>0</v>
      </c>
      <c r="AH49">
        <f t="shared" si="15"/>
        <v>0</v>
      </c>
      <c r="AI49">
        <f t="shared" si="16"/>
        <v>0</v>
      </c>
      <c r="AJ49">
        <f t="shared" si="34"/>
        <v>22</v>
      </c>
      <c r="AK49">
        <f t="shared" si="34"/>
        <v>25</v>
      </c>
      <c r="AL49">
        <f t="shared" si="17"/>
        <v>249700</v>
      </c>
      <c r="AM49">
        <f t="shared" si="18"/>
        <v>0.45</v>
      </c>
      <c r="AN49">
        <f t="shared" si="19"/>
        <v>1.1</v>
      </c>
      <c r="AO49">
        <f t="shared" si="20"/>
        <v>9988</v>
      </c>
      <c r="AP49">
        <f t="shared" si="21"/>
        <v>51</v>
      </c>
      <c r="AQ49">
        <f t="shared" si="22"/>
        <v>11350</v>
      </c>
      <c r="AR49">
        <f t="shared" si="23"/>
        <v>22</v>
      </c>
      <c r="AS49">
        <f t="shared" si="24"/>
        <v>25</v>
      </c>
      <c r="AT49">
        <f t="shared" si="25"/>
        <v>249700</v>
      </c>
    </row>
    <row r="50" spans="4:46" ht="13.5">
      <c r="D50">
        <f t="shared" si="31"/>
        <v>8023109207</v>
      </c>
      <c r="E50">
        <f t="shared" si="32"/>
        <v>8023109208</v>
      </c>
      <c r="F50">
        <v>802</v>
      </c>
      <c r="G50">
        <v>44</v>
      </c>
      <c r="H50" s="18" t="s">
        <v>51</v>
      </c>
      <c r="I50">
        <f t="shared" si="35"/>
        <v>0</v>
      </c>
      <c r="J50">
        <f t="shared" si="35"/>
        <v>0</v>
      </c>
      <c r="K50">
        <f t="shared" si="35"/>
        <v>0</v>
      </c>
      <c r="L50">
        <f t="shared" si="36"/>
        <v>7</v>
      </c>
      <c r="M50">
        <f t="shared" si="36"/>
        <v>8</v>
      </c>
      <c r="N50">
        <f t="shared" si="36"/>
        <v>31310</v>
      </c>
      <c r="O50">
        <f t="shared" si="7"/>
        <v>7</v>
      </c>
      <c r="P50">
        <f t="shared" si="8"/>
        <v>0.144</v>
      </c>
      <c r="R50" s="51">
        <v>78</v>
      </c>
      <c r="S50" s="44">
        <f t="shared" si="33"/>
        <v>0.14407599999999998</v>
      </c>
      <c r="T50">
        <f t="shared" si="9"/>
        <v>77</v>
      </c>
      <c r="V50">
        <v>44</v>
      </c>
      <c r="W50" t="s">
        <v>8</v>
      </c>
      <c r="X50">
        <f t="shared" si="10"/>
        <v>96</v>
      </c>
      <c r="Y50" t="str">
        <f t="shared" si="11"/>
        <v>骨の密度及び構造の障害</v>
      </c>
      <c r="Z50">
        <f t="shared" si="11"/>
        <v>21</v>
      </c>
      <c r="AA50">
        <f t="shared" si="11"/>
        <v>0.4321</v>
      </c>
      <c r="AB50">
        <f t="shared" si="11"/>
        <v>0</v>
      </c>
      <c r="AC50">
        <f t="shared" si="28"/>
        <v>0</v>
      </c>
      <c r="AD50">
        <f t="shared" si="26"/>
        <v>0</v>
      </c>
      <c r="AE50">
        <f t="shared" si="12"/>
        <v>0</v>
      </c>
      <c r="AF50">
        <f t="shared" si="13"/>
        <v>0</v>
      </c>
      <c r="AG50">
        <f t="shared" si="14"/>
        <v>0</v>
      </c>
      <c r="AH50">
        <f t="shared" si="15"/>
        <v>0</v>
      </c>
      <c r="AI50">
        <f t="shared" si="16"/>
        <v>0</v>
      </c>
      <c r="AJ50">
        <f t="shared" si="34"/>
        <v>21</v>
      </c>
      <c r="AK50">
        <f t="shared" si="34"/>
        <v>35</v>
      </c>
      <c r="AL50">
        <f t="shared" si="17"/>
        <v>345670</v>
      </c>
      <c r="AM50">
        <f t="shared" si="18"/>
        <v>0.43</v>
      </c>
      <c r="AN50">
        <f t="shared" si="19"/>
        <v>1.7</v>
      </c>
      <c r="AO50">
        <f t="shared" si="20"/>
        <v>9876</v>
      </c>
      <c r="AP50">
        <f t="shared" si="21"/>
        <v>71</v>
      </c>
      <c r="AQ50">
        <f t="shared" si="22"/>
        <v>16460</v>
      </c>
      <c r="AR50">
        <f t="shared" si="23"/>
        <v>21</v>
      </c>
      <c r="AS50">
        <f t="shared" si="24"/>
        <v>35</v>
      </c>
      <c r="AT50">
        <f t="shared" si="25"/>
        <v>345670</v>
      </c>
    </row>
    <row r="51" spans="4:46" ht="13.5">
      <c r="D51">
        <f t="shared" si="31"/>
        <v>8033109207</v>
      </c>
      <c r="E51">
        <f t="shared" si="32"/>
        <v>8033109208</v>
      </c>
      <c r="F51">
        <v>803</v>
      </c>
      <c r="G51">
        <v>45</v>
      </c>
      <c r="H51" s="18" t="s">
        <v>52</v>
      </c>
      <c r="I51">
        <f t="shared" si="35"/>
        <v>0</v>
      </c>
      <c r="J51">
        <f t="shared" si="35"/>
        <v>0</v>
      </c>
      <c r="K51">
        <f t="shared" si="35"/>
        <v>0</v>
      </c>
      <c r="L51">
        <f t="shared" si="36"/>
        <v>10</v>
      </c>
      <c r="M51">
        <f t="shared" si="36"/>
        <v>23</v>
      </c>
      <c r="N51">
        <f t="shared" si="36"/>
        <v>112850</v>
      </c>
      <c r="O51">
        <f t="shared" si="7"/>
        <v>10</v>
      </c>
      <c r="P51">
        <f t="shared" si="8"/>
        <v>0.2058</v>
      </c>
      <c r="R51" s="51">
        <v>77</v>
      </c>
      <c r="S51" s="44">
        <f t="shared" si="33"/>
        <v>0.205875</v>
      </c>
      <c r="T51">
        <f t="shared" si="9"/>
        <v>64</v>
      </c>
      <c r="V51">
        <v>45</v>
      </c>
      <c r="W51" t="s">
        <v>8</v>
      </c>
      <c r="X51">
        <f t="shared" si="10"/>
        <v>4</v>
      </c>
      <c r="Y51" t="str">
        <f t="shared" si="11"/>
        <v>皮膚および粘膜の病変を伴うウィルス疾患</v>
      </c>
      <c r="Z51">
        <f t="shared" si="11"/>
        <v>19</v>
      </c>
      <c r="AA51">
        <f t="shared" si="11"/>
        <v>0.3909</v>
      </c>
      <c r="AB51">
        <f t="shared" si="11"/>
        <v>0</v>
      </c>
      <c r="AC51">
        <f t="shared" si="28"/>
        <v>0</v>
      </c>
      <c r="AD51">
        <f t="shared" si="26"/>
        <v>0</v>
      </c>
      <c r="AE51">
        <f t="shared" si="12"/>
        <v>0</v>
      </c>
      <c r="AF51">
        <f t="shared" si="13"/>
        <v>0</v>
      </c>
      <c r="AG51">
        <f t="shared" si="14"/>
        <v>0</v>
      </c>
      <c r="AH51">
        <f t="shared" si="15"/>
        <v>0</v>
      </c>
      <c r="AI51">
        <f t="shared" si="16"/>
        <v>0</v>
      </c>
      <c r="AJ51">
        <f t="shared" si="34"/>
        <v>19</v>
      </c>
      <c r="AK51">
        <f t="shared" si="34"/>
        <v>36</v>
      </c>
      <c r="AL51">
        <f t="shared" si="17"/>
        <v>143350</v>
      </c>
      <c r="AM51">
        <f t="shared" si="18"/>
        <v>0.39</v>
      </c>
      <c r="AN51">
        <f t="shared" si="19"/>
        <v>1.9</v>
      </c>
      <c r="AO51">
        <f t="shared" si="20"/>
        <v>3982</v>
      </c>
      <c r="AP51">
        <f t="shared" si="21"/>
        <v>29</v>
      </c>
      <c r="AQ51">
        <f t="shared" si="22"/>
        <v>7545</v>
      </c>
      <c r="AR51">
        <f t="shared" si="23"/>
        <v>19</v>
      </c>
      <c r="AS51">
        <f t="shared" si="24"/>
        <v>36</v>
      </c>
      <c r="AT51">
        <f t="shared" si="25"/>
        <v>143350</v>
      </c>
    </row>
    <row r="52" spans="4:46" ht="13.5">
      <c r="D52">
        <f t="shared" si="31"/>
        <v>8043109207</v>
      </c>
      <c r="E52">
        <f t="shared" si="32"/>
        <v>8043109208</v>
      </c>
      <c r="F52">
        <v>804</v>
      </c>
      <c r="G52">
        <v>46</v>
      </c>
      <c r="H52" s="18" t="s">
        <v>53</v>
      </c>
      <c r="I52">
        <f t="shared" si="35"/>
        <v>0</v>
      </c>
      <c r="J52">
        <f t="shared" si="35"/>
        <v>0</v>
      </c>
      <c r="K52">
        <f t="shared" si="35"/>
        <v>0</v>
      </c>
      <c r="L52">
        <f t="shared" si="36"/>
        <v>4</v>
      </c>
      <c r="M52">
        <f t="shared" si="36"/>
        <v>8</v>
      </c>
      <c r="N52">
        <f t="shared" si="36"/>
        <v>53570</v>
      </c>
      <c r="O52">
        <f t="shared" si="7"/>
        <v>4</v>
      </c>
      <c r="P52">
        <f t="shared" si="8"/>
        <v>0.0823</v>
      </c>
      <c r="R52" s="51">
        <v>76</v>
      </c>
      <c r="S52" s="44">
        <f t="shared" si="33"/>
        <v>0.082374</v>
      </c>
      <c r="T52">
        <f t="shared" si="9"/>
        <v>93</v>
      </c>
      <c r="V52">
        <v>46</v>
      </c>
      <c r="W52" t="s">
        <v>8</v>
      </c>
      <c r="X52">
        <f t="shared" si="10"/>
        <v>79</v>
      </c>
      <c r="Y52" t="str">
        <f t="shared" si="11"/>
        <v>慢性肝炎（アルコール性のものを除く）</v>
      </c>
      <c r="Z52">
        <f t="shared" si="11"/>
        <v>19</v>
      </c>
      <c r="AA52">
        <f t="shared" si="11"/>
        <v>0.3909</v>
      </c>
      <c r="AB52">
        <f t="shared" si="11"/>
        <v>0</v>
      </c>
      <c r="AC52">
        <f t="shared" si="28"/>
        <v>0</v>
      </c>
      <c r="AD52">
        <f t="shared" si="26"/>
        <v>0</v>
      </c>
      <c r="AE52">
        <f t="shared" si="12"/>
        <v>0</v>
      </c>
      <c r="AF52">
        <f t="shared" si="13"/>
        <v>0</v>
      </c>
      <c r="AG52">
        <f t="shared" si="14"/>
        <v>0</v>
      </c>
      <c r="AH52">
        <f t="shared" si="15"/>
        <v>0</v>
      </c>
      <c r="AI52">
        <f t="shared" si="16"/>
        <v>0</v>
      </c>
      <c r="AJ52">
        <f t="shared" si="34"/>
        <v>19</v>
      </c>
      <c r="AK52">
        <f t="shared" si="34"/>
        <v>30</v>
      </c>
      <c r="AL52">
        <f t="shared" si="17"/>
        <v>204760</v>
      </c>
      <c r="AM52">
        <f t="shared" si="18"/>
        <v>0.39</v>
      </c>
      <c r="AN52">
        <f t="shared" si="19"/>
        <v>1.6</v>
      </c>
      <c r="AO52">
        <f t="shared" si="20"/>
        <v>6825</v>
      </c>
      <c r="AP52">
        <f t="shared" si="21"/>
        <v>42</v>
      </c>
      <c r="AQ52">
        <f t="shared" si="22"/>
        <v>10777</v>
      </c>
      <c r="AR52">
        <f t="shared" si="23"/>
        <v>19</v>
      </c>
      <c r="AS52">
        <f t="shared" si="24"/>
        <v>30</v>
      </c>
      <c r="AT52">
        <f t="shared" si="25"/>
        <v>204760</v>
      </c>
    </row>
    <row r="53" spans="4:46" ht="13.5">
      <c r="D53">
        <f t="shared" si="31"/>
        <v>8053109207</v>
      </c>
      <c r="E53">
        <f t="shared" si="32"/>
        <v>8053109208</v>
      </c>
      <c r="F53">
        <v>805</v>
      </c>
      <c r="G53">
        <v>47</v>
      </c>
      <c r="H53" s="18" t="s">
        <v>54</v>
      </c>
      <c r="I53">
        <f t="shared" si="35"/>
        <v>1</v>
      </c>
      <c r="J53">
        <f t="shared" si="35"/>
        <v>7</v>
      </c>
      <c r="K53">
        <f t="shared" si="35"/>
        <v>192410</v>
      </c>
      <c r="L53">
        <f t="shared" si="36"/>
        <v>11</v>
      </c>
      <c r="M53">
        <f t="shared" si="36"/>
        <v>15</v>
      </c>
      <c r="N53">
        <f t="shared" si="36"/>
        <v>75990</v>
      </c>
      <c r="O53">
        <f t="shared" si="7"/>
        <v>12</v>
      </c>
      <c r="P53">
        <f t="shared" si="8"/>
        <v>0.2469</v>
      </c>
      <c r="R53" s="51">
        <v>75</v>
      </c>
      <c r="S53" s="44">
        <f t="shared" si="33"/>
        <v>0.246973</v>
      </c>
      <c r="T53">
        <f t="shared" si="9"/>
        <v>62</v>
      </c>
      <c r="V53">
        <v>47</v>
      </c>
      <c r="W53" t="s">
        <v>8</v>
      </c>
      <c r="X53">
        <f t="shared" si="10"/>
        <v>99</v>
      </c>
      <c r="Y53" t="str">
        <f t="shared" si="11"/>
        <v>腎不全</v>
      </c>
      <c r="Z53">
        <f t="shared" si="11"/>
        <v>19</v>
      </c>
      <c r="AA53">
        <f t="shared" si="11"/>
        <v>0.3909</v>
      </c>
      <c r="AB53">
        <f t="shared" si="11"/>
        <v>0</v>
      </c>
      <c r="AC53">
        <f t="shared" si="28"/>
        <v>0</v>
      </c>
      <c r="AD53">
        <f t="shared" si="26"/>
        <v>0</v>
      </c>
      <c r="AE53">
        <f t="shared" si="12"/>
        <v>0</v>
      </c>
      <c r="AF53">
        <f t="shared" si="13"/>
        <v>0</v>
      </c>
      <c r="AG53">
        <f t="shared" si="14"/>
        <v>0</v>
      </c>
      <c r="AH53">
        <f t="shared" si="15"/>
        <v>0</v>
      </c>
      <c r="AI53">
        <f t="shared" si="16"/>
        <v>0</v>
      </c>
      <c r="AJ53">
        <f t="shared" si="34"/>
        <v>19</v>
      </c>
      <c r="AK53">
        <f t="shared" si="34"/>
        <v>194</v>
      </c>
      <c r="AL53">
        <f t="shared" si="17"/>
        <v>5577660</v>
      </c>
      <c r="AM53">
        <f t="shared" si="18"/>
        <v>0.39</v>
      </c>
      <c r="AN53">
        <f t="shared" si="19"/>
        <v>10.2</v>
      </c>
      <c r="AO53">
        <f t="shared" si="20"/>
        <v>28751</v>
      </c>
      <c r="AP53">
        <f t="shared" si="21"/>
        <v>1148</v>
      </c>
      <c r="AQ53">
        <f t="shared" si="22"/>
        <v>293561</v>
      </c>
      <c r="AR53">
        <f t="shared" si="23"/>
        <v>19</v>
      </c>
      <c r="AS53">
        <f t="shared" si="24"/>
        <v>194</v>
      </c>
      <c r="AT53">
        <f t="shared" si="25"/>
        <v>5577660</v>
      </c>
    </row>
    <row r="54" spans="4:46" ht="13.5">
      <c r="D54">
        <f t="shared" si="31"/>
        <v>8063109207</v>
      </c>
      <c r="E54">
        <f t="shared" si="32"/>
        <v>8063109208</v>
      </c>
      <c r="F54">
        <v>806</v>
      </c>
      <c r="G54">
        <v>48</v>
      </c>
      <c r="H54" s="18" t="s">
        <v>55</v>
      </c>
      <c r="I54">
        <f t="shared" si="35"/>
        <v>0</v>
      </c>
      <c r="J54">
        <f t="shared" si="35"/>
        <v>0</v>
      </c>
      <c r="K54">
        <f t="shared" si="35"/>
        <v>0</v>
      </c>
      <c r="L54">
        <f t="shared" si="36"/>
        <v>0</v>
      </c>
      <c r="M54">
        <f t="shared" si="36"/>
        <v>0</v>
      </c>
      <c r="N54">
        <f t="shared" si="36"/>
        <v>0</v>
      </c>
      <c r="O54">
        <f t="shared" si="7"/>
        <v>0</v>
      </c>
      <c r="P54">
        <f t="shared" si="8"/>
        <v>0</v>
      </c>
      <c r="R54" s="51">
        <v>74</v>
      </c>
      <c r="S54" s="44">
        <f t="shared" si="33"/>
        <v>7.2E-05</v>
      </c>
      <c r="T54">
        <f t="shared" si="9"/>
        <v>114</v>
      </c>
      <c r="V54">
        <v>48</v>
      </c>
      <c r="W54" t="s">
        <v>8</v>
      </c>
      <c r="X54">
        <f t="shared" si="10"/>
        <v>101</v>
      </c>
      <c r="Y54" t="str">
        <f t="shared" si="11"/>
        <v>その他の腎尿路系疾患</v>
      </c>
      <c r="Z54">
        <f t="shared" si="11"/>
        <v>19</v>
      </c>
      <c r="AA54">
        <f t="shared" si="11"/>
        <v>0.3909</v>
      </c>
      <c r="AB54">
        <f t="shared" si="11"/>
        <v>1</v>
      </c>
      <c r="AC54">
        <f t="shared" si="28"/>
        <v>5</v>
      </c>
      <c r="AD54">
        <f t="shared" si="26"/>
        <v>230920</v>
      </c>
      <c r="AE54">
        <f t="shared" si="12"/>
        <v>0.02</v>
      </c>
      <c r="AF54">
        <f t="shared" si="13"/>
        <v>5</v>
      </c>
      <c r="AG54">
        <f t="shared" si="14"/>
        <v>46184</v>
      </c>
      <c r="AH54">
        <f t="shared" si="15"/>
        <v>48</v>
      </c>
      <c r="AI54">
        <f t="shared" si="16"/>
        <v>230920</v>
      </c>
      <c r="AJ54">
        <f t="shared" si="34"/>
        <v>18</v>
      </c>
      <c r="AK54">
        <f t="shared" si="34"/>
        <v>23</v>
      </c>
      <c r="AL54">
        <f t="shared" si="17"/>
        <v>202820</v>
      </c>
      <c r="AM54">
        <f t="shared" si="18"/>
        <v>0.37</v>
      </c>
      <c r="AN54">
        <f t="shared" si="19"/>
        <v>1.3</v>
      </c>
      <c r="AO54">
        <f t="shared" si="20"/>
        <v>8818</v>
      </c>
      <c r="AP54">
        <f t="shared" si="21"/>
        <v>42</v>
      </c>
      <c r="AQ54">
        <f t="shared" si="22"/>
        <v>11268</v>
      </c>
      <c r="AR54">
        <f t="shared" si="23"/>
        <v>19</v>
      </c>
      <c r="AS54">
        <f t="shared" si="24"/>
        <v>28</v>
      </c>
      <c r="AT54">
        <f t="shared" si="25"/>
        <v>433740</v>
      </c>
    </row>
    <row r="55" spans="4:46" ht="13.5">
      <c r="D55">
        <f t="shared" si="31"/>
        <v>8073109207</v>
      </c>
      <c r="E55">
        <f t="shared" si="32"/>
        <v>8073109208</v>
      </c>
      <c r="F55">
        <v>807</v>
      </c>
      <c r="G55">
        <v>49</v>
      </c>
      <c r="H55" s="18" t="s">
        <v>56</v>
      </c>
      <c r="I55">
        <f t="shared" si="35"/>
        <v>0</v>
      </c>
      <c r="J55">
        <f t="shared" si="35"/>
        <v>0</v>
      </c>
      <c r="K55">
        <f t="shared" si="35"/>
        <v>0</v>
      </c>
      <c r="L55">
        <f t="shared" si="36"/>
        <v>9</v>
      </c>
      <c r="M55">
        <f t="shared" si="36"/>
        <v>20</v>
      </c>
      <c r="N55">
        <f t="shared" si="36"/>
        <v>115400</v>
      </c>
      <c r="O55">
        <f t="shared" si="7"/>
        <v>9</v>
      </c>
      <c r="P55">
        <f t="shared" si="8"/>
        <v>0.1852</v>
      </c>
      <c r="R55" s="51">
        <v>73</v>
      </c>
      <c r="S55" s="44">
        <f t="shared" si="33"/>
        <v>0.185271</v>
      </c>
      <c r="T55">
        <f t="shared" si="9"/>
        <v>67</v>
      </c>
      <c r="V55">
        <v>49</v>
      </c>
      <c r="W55" t="s">
        <v>8</v>
      </c>
      <c r="X55">
        <f t="shared" si="10"/>
        <v>104</v>
      </c>
      <c r="Y55" t="str">
        <f t="shared" si="11"/>
        <v>月経障害及び閉経周辺期障害</v>
      </c>
      <c r="Z55">
        <f t="shared" si="11"/>
        <v>19</v>
      </c>
      <c r="AA55">
        <f t="shared" si="11"/>
        <v>0.3909</v>
      </c>
      <c r="AB55">
        <f t="shared" si="11"/>
        <v>0</v>
      </c>
      <c r="AC55">
        <f t="shared" si="28"/>
        <v>0</v>
      </c>
      <c r="AD55">
        <f t="shared" si="26"/>
        <v>0</v>
      </c>
      <c r="AE55">
        <f t="shared" si="12"/>
        <v>0</v>
      </c>
      <c r="AF55">
        <f t="shared" si="13"/>
        <v>0</v>
      </c>
      <c r="AG55">
        <f t="shared" si="14"/>
        <v>0</v>
      </c>
      <c r="AH55">
        <f t="shared" si="15"/>
        <v>0</v>
      </c>
      <c r="AI55">
        <f t="shared" si="16"/>
        <v>0</v>
      </c>
      <c r="AJ55">
        <f t="shared" si="34"/>
        <v>19</v>
      </c>
      <c r="AK55">
        <f t="shared" si="34"/>
        <v>21</v>
      </c>
      <c r="AL55">
        <f t="shared" si="17"/>
        <v>85430</v>
      </c>
      <c r="AM55">
        <f t="shared" si="18"/>
        <v>0.39</v>
      </c>
      <c r="AN55">
        <f t="shared" si="19"/>
        <v>1.1</v>
      </c>
      <c r="AO55">
        <f t="shared" si="20"/>
        <v>4068</v>
      </c>
      <c r="AP55">
        <f t="shared" si="21"/>
        <v>18</v>
      </c>
      <c r="AQ55">
        <f t="shared" si="22"/>
        <v>4496</v>
      </c>
      <c r="AR55">
        <f t="shared" si="23"/>
        <v>19</v>
      </c>
      <c r="AS55">
        <f t="shared" si="24"/>
        <v>21</v>
      </c>
      <c r="AT55">
        <f t="shared" si="25"/>
        <v>85430</v>
      </c>
    </row>
    <row r="56" spans="4:46" ht="13.5">
      <c r="D56">
        <f t="shared" si="31"/>
        <v>9013109207</v>
      </c>
      <c r="E56">
        <f t="shared" si="32"/>
        <v>9013109208</v>
      </c>
      <c r="F56">
        <v>901</v>
      </c>
      <c r="G56">
        <v>50</v>
      </c>
      <c r="H56" s="18" t="s">
        <v>57</v>
      </c>
      <c r="I56">
        <f t="shared" si="35"/>
        <v>0</v>
      </c>
      <c r="J56">
        <f t="shared" si="35"/>
        <v>0</v>
      </c>
      <c r="K56">
        <f t="shared" si="35"/>
        <v>0</v>
      </c>
      <c r="L56">
        <f t="shared" si="36"/>
        <v>561</v>
      </c>
      <c r="M56">
        <f t="shared" si="36"/>
        <v>842</v>
      </c>
      <c r="N56">
        <f t="shared" si="36"/>
        <v>6199870</v>
      </c>
      <c r="O56">
        <f t="shared" si="7"/>
        <v>561</v>
      </c>
      <c r="P56">
        <f t="shared" si="8"/>
        <v>11.5432</v>
      </c>
      <c r="R56" s="51">
        <v>72</v>
      </c>
      <c r="S56" s="44">
        <f t="shared" si="33"/>
        <v>11.54327</v>
      </c>
      <c r="T56">
        <f t="shared" si="9"/>
        <v>1</v>
      </c>
      <c r="V56">
        <v>50</v>
      </c>
      <c r="W56" t="s">
        <v>8</v>
      </c>
      <c r="X56">
        <f t="shared" si="10"/>
        <v>23</v>
      </c>
      <c r="Y56" t="str">
        <f t="shared" si="11"/>
        <v>甲状腺障害</v>
      </c>
      <c r="Z56">
        <f t="shared" si="11"/>
        <v>17</v>
      </c>
      <c r="AA56">
        <f t="shared" si="11"/>
        <v>0.3498</v>
      </c>
      <c r="AB56">
        <f t="shared" si="11"/>
        <v>1</v>
      </c>
      <c r="AC56">
        <f t="shared" si="28"/>
        <v>26</v>
      </c>
      <c r="AD56">
        <f t="shared" si="26"/>
        <v>712790</v>
      </c>
      <c r="AE56">
        <f t="shared" si="12"/>
        <v>0.02</v>
      </c>
      <c r="AF56">
        <f t="shared" si="13"/>
        <v>26</v>
      </c>
      <c r="AG56">
        <f t="shared" si="14"/>
        <v>27415</v>
      </c>
      <c r="AH56">
        <f t="shared" si="15"/>
        <v>147</v>
      </c>
      <c r="AI56">
        <f t="shared" si="16"/>
        <v>712790</v>
      </c>
      <c r="AJ56">
        <f t="shared" si="34"/>
        <v>16</v>
      </c>
      <c r="AK56">
        <f t="shared" si="34"/>
        <v>20</v>
      </c>
      <c r="AL56">
        <f t="shared" si="17"/>
        <v>251110</v>
      </c>
      <c r="AM56">
        <f t="shared" si="18"/>
        <v>0.33</v>
      </c>
      <c r="AN56">
        <f t="shared" si="19"/>
        <v>1.3</v>
      </c>
      <c r="AO56">
        <f t="shared" si="20"/>
        <v>12556</v>
      </c>
      <c r="AP56">
        <f t="shared" si="21"/>
        <v>52</v>
      </c>
      <c r="AQ56">
        <f t="shared" si="22"/>
        <v>15694</v>
      </c>
      <c r="AR56">
        <f t="shared" si="23"/>
        <v>17</v>
      </c>
      <c r="AS56">
        <f t="shared" si="24"/>
        <v>46</v>
      </c>
      <c r="AT56">
        <f t="shared" si="25"/>
        <v>963900</v>
      </c>
    </row>
    <row r="57" spans="4:46" ht="13.5">
      <c r="D57">
        <f t="shared" si="31"/>
        <v>9023109207</v>
      </c>
      <c r="E57">
        <f t="shared" si="32"/>
        <v>9023109208</v>
      </c>
      <c r="F57">
        <v>902</v>
      </c>
      <c r="G57">
        <v>51</v>
      </c>
      <c r="H57" s="18" t="s">
        <v>58</v>
      </c>
      <c r="I57">
        <f t="shared" si="35"/>
        <v>2</v>
      </c>
      <c r="J57">
        <f t="shared" si="35"/>
        <v>5</v>
      </c>
      <c r="K57">
        <f t="shared" si="35"/>
        <v>318204</v>
      </c>
      <c r="L57">
        <f t="shared" si="36"/>
        <v>37</v>
      </c>
      <c r="M57">
        <f t="shared" si="36"/>
        <v>47</v>
      </c>
      <c r="N57">
        <f t="shared" si="36"/>
        <v>385560</v>
      </c>
      <c r="O57">
        <f t="shared" si="7"/>
        <v>39</v>
      </c>
      <c r="P57">
        <f t="shared" si="8"/>
        <v>0.8025</v>
      </c>
      <c r="R57" s="51">
        <v>71</v>
      </c>
      <c r="S57" s="44">
        <f t="shared" si="33"/>
        <v>0.802569</v>
      </c>
      <c r="T57">
        <f t="shared" si="9"/>
        <v>28</v>
      </c>
      <c r="V57">
        <v>51</v>
      </c>
      <c r="W57" t="s">
        <v>8</v>
      </c>
      <c r="X57">
        <f t="shared" si="10"/>
        <v>54</v>
      </c>
      <c r="Y57" t="str">
        <f t="shared" si="11"/>
        <v>脳内出血</v>
      </c>
      <c r="Z57">
        <f t="shared" si="11"/>
        <v>17</v>
      </c>
      <c r="AA57">
        <f t="shared" si="11"/>
        <v>0.3498</v>
      </c>
      <c r="AB57">
        <f t="shared" si="11"/>
        <v>2</v>
      </c>
      <c r="AC57">
        <f t="shared" si="28"/>
        <v>62</v>
      </c>
      <c r="AD57">
        <f t="shared" si="26"/>
        <v>993580</v>
      </c>
      <c r="AE57">
        <f t="shared" si="12"/>
        <v>0.04</v>
      </c>
      <c r="AF57">
        <f t="shared" si="13"/>
        <v>31</v>
      </c>
      <c r="AG57">
        <f t="shared" si="14"/>
        <v>16025</v>
      </c>
      <c r="AH57">
        <f t="shared" si="15"/>
        <v>204</v>
      </c>
      <c r="AI57">
        <f t="shared" si="16"/>
        <v>496790</v>
      </c>
      <c r="AJ57">
        <f t="shared" si="34"/>
        <v>15</v>
      </c>
      <c r="AK57">
        <f t="shared" si="34"/>
        <v>25</v>
      </c>
      <c r="AL57">
        <f t="shared" si="17"/>
        <v>178960</v>
      </c>
      <c r="AM57">
        <f t="shared" si="18"/>
        <v>0.31</v>
      </c>
      <c r="AN57">
        <f t="shared" si="19"/>
        <v>1.7</v>
      </c>
      <c r="AO57">
        <f t="shared" si="20"/>
        <v>7158</v>
      </c>
      <c r="AP57">
        <f t="shared" si="21"/>
        <v>37</v>
      </c>
      <c r="AQ57">
        <f t="shared" si="22"/>
        <v>11931</v>
      </c>
      <c r="AR57">
        <f t="shared" si="23"/>
        <v>17</v>
      </c>
      <c r="AS57">
        <f t="shared" si="24"/>
        <v>87</v>
      </c>
      <c r="AT57">
        <f t="shared" si="25"/>
        <v>1172540</v>
      </c>
    </row>
    <row r="58" spans="4:46" ht="13.5">
      <c r="D58">
        <f t="shared" si="31"/>
        <v>9033109207</v>
      </c>
      <c r="E58">
        <f t="shared" si="32"/>
        <v>9033109208</v>
      </c>
      <c r="F58">
        <v>903</v>
      </c>
      <c r="G58">
        <v>52</v>
      </c>
      <c r="H58" s="18" t="s">
        <v>59</v>
      </c>
      <c r="I58">
        <f t="shared" si="35"/>
        <v>3</v>
      </c>
      <c r="J58">
        <f t="shared" si="35"/>
        <v>48</v>
      </c>
      <c r="K58">
        <f t="shared" si="35"/>
        <v>8203990</v>
      </c>
      <c r="L58">
        <f t="shared" si="36"/>
        <v>45</v>
      </c>
      <c r="M58">
        <f t="shared" si="36"/>
        <v>68</v>
      </c>
      <c r="N58">
        <f t="shared" si="36"/>
        <v>533450</v>
      </c>
      <c r="O58">
        <f t="shared" si="7"/>
        <v>48</v>
      </c>
      <c r="P58">
        <f t="shared" si="8"/>
        <v>0.9877</v>
      </c>
      <c r="R58" s="51">
        <v>70</v>
      </c>
      <c r="S58" s="44">
        <f t="shared" si="33"/>
        <v>0.987768</v>
      </c>
      <c r="T58">
        <f t="shared" si="9"/>
        <v>22</v>
      </c>
      <c r="V58">
        <v>52</v>
      </c>
      <c r="W58" t="s">
        <v>8</v>
      </c>
      <c r="X58">
        <f t="shared" si="10"/>
        <v>105</v>
      </c>
      <c r="Y58" t="str">
        <f t="shared" si="11"/>
        <v>乳房及びその他の女性生殖器の疾患</v>
      </c>
      <c r="Z58">
        <f t="shared" si="11"/>
        <v>17</v>
      </c>
      <c r="AA58">
        <f t="shared" si="11"/>
        <v>0.3498</v>
      </c>
      <c r="AB58">
        <f t="shared" si="11"/>
        <v>0</v>
      </c>
      <c r="AC58">
        <f t="shared" si="28"/>
        <v>0</v>
      </c>
      <c r="AD58">
        <f t="shared" si="26"/>
        <v>0</v>
      </c>
      <c r="AE58">
        <f t="shared" si="12"/>
        <v>0</v>
      </c>
      <c r="AF58">
        <f t="shared" si="13"/>
        <v>0</v>
      </c>
      <c r="AG58">
        <f t="shared" si="14"/>
        <v>0</v>
      </c>
      <c r="AH58">
        <f t="shared" si="15"/>
        <v>0</v>
      </c>
      <c r="AI58">
        <f t="shared" si="16"/>
        <v>0</v>
      </c>
      <c r="AJ58">
        <f t="shared" si="34"/>
        <v>17</v>
      </c>
      <c r="AK58">
        <f t="shared" si="34"/>
        <v>23</v>
      </c>
      <c r="AL58">
        <f t="shared" si="17"/>
        <v>139770</v>
      </c>
      <c r="AM58">
        <f t="shared" si="18"/>
        <v>0.35</v>
      </c>
      <c r="AN58">
        <f t="shared" si="19"/>
        <v>1.4</v>
      </c>
      <c r="AO58">
        <f t="shared" si="20"/>
        <v>6077</v>
      </c>
      <c r="AP58">
        <f t="shared" si="21"/>
        <v>29</v>
      </c>
      <c r="AQ58">
        <f t="shared" si="22"/>
        <v>8222</v>
      </c>
      <c r="AR58">
        <f t="shared" si="23"/>
        <v>17</v>
      </c>
      <c r="AS58">
        <f t="shared" si="24"/>
        <v>23</v>
      </c>
      <c r="AT58">
        <f t="shared" si="25"/>
        <v>139770</v>
      </c>
    </row>
    <row r="59" spans="4:46" ht="13.5">
      <c r="D59">
        <f t="shared" si="31"/>
        <v>9043109207</v>
      </c>
      <c r="E59">
        <f t="shared" si="32"/>
        <v>9043109208</v>
      </c>
      <c r="F59">
        <v>904</v>
      </c>
      <c r="G59">
        <v>53</v>
      </c>
      <c r="H59" s="18" t="s">
        <v>60</v>
      </c>
      <c r="I59">
        <f t="shared" si="35"/>
        <v>1</v>
      </c>
      <c r="J59">
        <f t="shared" si="35"/>
        <v>26</v>
      </c>
      <c r="K59">
        <f t="shared" si="35"/>
        <v>4030520</v>
      </c>
      <c r="L59">
        <f t="shared" si="36"/>
        <v>2</v>
      </c>
      <c r="M59">
        <f t="shared" si="36"/>
        <v>2</v>
      </c>
      <c r="N59">
        <f t="shared" si="36"/>
        <v>6690</v>
      </c>
      <c r="O59">
        <f t="shared" si="7"/>
        <v>3</v>
      </c>
      <c r="P59">
        <f t="shared" si="8"/>
        <v>0.0617</v>
      </c>
      <c r="R59" s="51">
        <v>69</v>
      </c>
      <c r="S59" s="44">
        <f t="shared" si="33"/>
        <v>0.061766999999999996</v>
      </c>
      <c r="T59">
        <f t="shared" si="9"/>
        <v>97</v>
      </c>
      <c r="V59">
        <v>53</v>
      </c>
      <c r="W59" t="s">
        <v>8</v>
      </c>
      <c r="X59">
        <f t="shared" si="10"/>
        <v>68</v>
      </c>
      <c r="Y59" t="str">
        <f t="shared" si="11"/>
        <v>慢性副鼻腔炎</v>
      </c>
      <c r="Z59">
        <f t="shared" si="11"/>
        <v>15</v>
      </c>
      <c r="AA59">
        <f t="shared" si="11"/>
        <v>0.3086</v>
      </c>
      <c r="AB59">
        <f t="shared" si="11"/>
        <v>0</v>
      </c>
      <c r="AC59">
        <f t="shared" si="28"/>
        <v>0</v>
      </c>
      <c r="AD59">
        <f t="shared" si="26"/>
        <v>0</v>
      </c>
      <c r="AE59">
        <f t="shared" si="12"/>
        <v>0</v>
      </c>
      <c r="AF59">
        <f t="shared" si="13"/>
        <v>0</v>
      </c>
      <c r="AG59">
        <f t="shared" si="14"/>
        <v>0</v>
      </c>
      <c r="AH59">
        <f t="shared" si="15"/>
        <v>0</v>
      </c>
      <c r="AI59">
        <f t="shared" si="16"/>
        <v>0</v>
      </c>
      <c r="AJ59">
        <f t="shared" si="34"/>
        <v>15</v>
      </c>
      <c r="AK59">
        <f t="shared" si="34"/>
        <v>19</v>
      </c>
      <c r="AL59">
        <f t="shared" si="17"/>
        <v>126040</v>
      </c>
      <c r="AM59">
        <f t="shared" si="18"/>
        <v>0.31</v>
      </c>
      <c r="AN59">
        <f t="shared" si="19"/>
        <v>1.3</v>
      </c>
      <c r="AO59">
        <f t="shared" si="20"/>
        <v>6634</v>
      </c>
      <c r="AP59">
        <f t="shared" si="21"/>
        <v>26</v>
      </c>
      <c r="AQ59">
        <f t="shared" si="22"/>
        <v>8403</v>
      </c>
      <c r="AR59">
        <f t="shared" si="23"/>
        <v>15</v>
      </c>
      <c r="AS59">
        <f t="shared" si="24"/>
        <v>19</v>
      </c>
      <c r="AT59">
        <f t="shared" si="25"/>
        <v>126040</v>
      </c>
    </row>
    <row r="60" spans="4:46" ht="13.5">
      <c r="D60">
        <f t="shared" si="31"/>
        <v>9053109207</v>
      </c>
      <c r="E60">
        <f t="shared" si="32"/>
        <v>9053109208</v>
      </c>
      <c r="F60">
        <v>905</v>
      </c>
      <c r="G60">
        <v>54</v>
      </c>
      <c r="H60" s="18" t="s">
        <v>61</v>
      </c>
      <c r="I60">
        <f t="shared" si="35"/>
        <v>2</v>
      </c>
      <c r="J60">
        <f t="shared" si="35"/>
        <v>62</v>
      </c>
      <c r="K60">
        <f t="shared" si="35"/>
        <v>993580</v>
      </c>
      <c r="L60">
        <f t="shared" si="36"/>
        <v>15</v>
      </c>
      <c r="M60">
        <f t="shared" si="36"/>
        <v>25</v>
      </c>
      <c r="N60">
        <f t="shared" si="36"/>
        <v>178960</v>
      </c>
      <c r="O60">
        <f t="shared" si="7"/>
        <v>17</v>
      </c>
      <c r="P60">
        <f t="shared" si="8"/>
        <v>0.3498</v>
      </c>
      <c r="R60" s="51">
        <v>68</v>
      </c>
      <c r="S60" s="44">
        <f t="shared" si="33"/>
        <v>0.349866</v>
      </c>
      <c r="T60">
        <f t="shared" si="9"/>
        <v>51</v>
      </c>
      <c r="V60">
        <v>54</v>
      </c>
      <c r="W60" t="s">
        <v>8</v>
      </c>
      <c r="X60">
        <f t="shared" si="10"/>
        <v>95</v>
      </c>
      <c r="Y60" t="str">
        <f t="shared" si="11"/>
        <v>肩の傷害＜損傷＞</v>
      </c>
      <c r="Z60">
        <f t="shared" si="11"/>
        <v>15</v>
      </c>
      <c r="AA60">
        <f t="shared" si="11"/>
        <v>0.3086</v>
      </c>
      <c r="AB60">
        <f t="shared" si="11"/>
        <v>0</v>
      </c>
      <c r="AC60">
        <f t="shared" si="28"/>
        <v>0</v>
      </c>
      <c r="AD60">
        <f t="shared" si="26"/>
        <v>0</v>
      </c>
      <c r="AE60">
        <f t="shared" si="12"/>
        <v>0</v>
      </c>
      <c r="AF60">
        <f t="shared" si="13"/>
        <v>0</v>
      </c>
      <c r="AG60">
        <f t="shared" si="14"/>
        <v>0</v>
      </c>
      <c r="AH60">
        <f t="shared" si="15"/>
        <v>0</v>
      </c>
      <c r="AI60">
        <f t="shared" si="16"/>
        <v>0</v>
      </c>
      <c r="AJ60">
        <f t="shared" si="34"/>
        <v>15</v>
      </c>
      <c r="AK60">
        <f t="shared" si="34"/>
        <v>29</v>
      </c>
      <c r="AL60">
        <f t="shared" si="17"/>
        <v>167650</v>
      </c>
      <c r="AM60">
        <f t="shared" si="18"/>
        <v>0.31</v>
      </c>
      <c r="AN60">
        <f t="shared" si="19"/>
        <v>1.9</v>
      </c>
      <c r="AO60">
        <f t="shared" si="20"/>
        <v>5781</v>
      </c>
      <c r="AP60">
        <f t="shared" si="21"/>
        <v>34</v>
      </c>
      <c r="AQ60">
        <f t="shared" si="22"/>
        <v>11177</v>
      </c>
      <c r="AR60">
        <f t="shared" si="23"/>
        <v>15</v>
      </c>
      <c r="AS60">
        <f t="shared" si="24"/>
        <v>29</v>
      </c>
      <c r="AT60">
        <f t="shared" si="25"/>
        <v>167650</v>
      </c>
    </row>
    <row r="61" spans="4:46" ht="13.5">
      <c r="D61">
        <f t="shared" si="31"/>
        <v>9063109207</v>
      </c>
      <c r="E61">
        <f t="shared" si="32"/>
        <v>9063109208</v>
      </c>
      <c r="F61">
        <v>906</v>
      </c>
      <c r="G61">
        <v>55</v>
      </c>
      <c r="H61" s="18" t="s">
        <v>62</v>
      </c>
      <c r="I61">
        <f t="shared" si="35"/>
        <v>5</v>
      </c>
      <c r="J61">
        <f t="shared" si="35"/>
        <v>95</v>
      </c>
      <c r="K61">
        <f t="shared" si="35"/>
        <v>3305982</v>
      </c>
      <c r="L61">
        <f t="shared" si="36"/>
        <v>38</v>
      </c>
      <c r="M61">
        <f t="shared" si="36"/>
        <v>60</v>
      </c>
      <c r="N61">
        <f t="shared" si="36"/>
        <v>516490</v>
      </c>
      <c r="O61">
        <f t="shared" si="7"/>
        <v>43</v>
      </c>
      <c r="P61">
        <f t="shared" si="8"/>
        <v>0.8848</v>
      </c>
      <c r="R61" s="51">
        <v>67</v>
      </c>
      <c r="S61" s="44">
        <f t="shared" si="33"/>
        <v>0.884865</v>
      </c>
      <c r="T61">
        <f t="shared" si="9"/>
        <v>25</v>
      </c>
      <c r="V61">
        <v>55</v>
      </c>
      <c r="W61" t="s">
        <v>8</v>
      </c>
      <c r="X61">
        <f t="shared" si="10"/>
        <v>102</v>
      </c>
      <c r="Y61" t="str">
        <f t="shared" si="11"/>
        <v>前立腺肥大（症）</v>
      </c>
      <c r="Z61">
        <f t="shared" si="11"/>
        <v>15</v>
      </c>
      <c r="AA61">
        <f t="shared" si="11"/>
        <v>0.3086</v>
      </c>
      <c r="AB61">
        <f t="shared" si="11"/>
        <v>0</v>
      </c>
      <c r="AC61">
        <f t="shared" si="28"/>
        <v>0</v>
      </c>
      <c r="AD61">
        <f t="shared" si="26"/>
        <v>0</v>
      </c>
      <c r="AE61">
        <f t="shared" si="12"/>
        <v>0</v>
      </c>
      <c r="AF61">
        <f t="shared" si="13"/>
        <v>0</v>
      </c>
      <c r="AG61">
        <f t="shared" si="14"/>
        <v>0</v>
      </c>
      <c r="AH61">
        <f t="shared" si="15"/>
        <v>0</v>
      </c>
      <c r="AI61">
        <f t="shared" si="16"/>
        <v>0</v>
      </c>
      <c r="AJ61">
        <f t="shared" si="34"/>
        <v>15</v>
      </c>
      <c r="AK61">
        <f t="shared" si="34"/>
        <v>16</v>
      </c>
      <c r="AL61">
        <f t="shared" si="17"/>
        <v>179330</v>
      </c>
      <c r="AM61">
        <f t="shared" si="18"/>
        <v>0.31</v>
      </c>
      <c r="AN61">
        <f t="shared" si="19"/>
        <v>1.1</v>
      </c>
      <c r="AO61">
        <f t="shared" si="20"/>
        <v>11208</v>
      </c>
      <c r="AP61">
        <f t="shared" si="21"/>
        <v>37</v>
      </c>
      <c r="AQ61">
        <f t="shared" si="22"/>
        <v>11955</v>
      </c>
      <c r="AR61">
        <f t="shared" si="23"/>
        <v>15</v>
      </c>
      <c r="AS61">
        <f t="shared" si="24"/>
        <v>16</v>
      </c>
      <c r="AT61">
        <f t="shared" si="25"/>
        <v>179330</v>
      </c>
    </row>
    <row r="62" spans="4:46" ht="13.5">
      <c r="D62">
        <f t="shared" si="31"/>
        <v>9073109207</v>
      </c>
      <c r="E62">
        <f t="shared" si="32"/>
        <v>9073109208</v>
      </c>
      <c r="F62">
        <v>907</v>
      </c>
      <c r="G62">
        <v>56</v>
      </c>
      <c r="H62" s="18" t="s">
        <v>63</v>
      </c>
      <c r="I62">
        <f t="shared" si="35"/>
        <v>0</v>
      </c>
      <c r="J62">
        <f t="shared" si="35"/>
        <v>0</v>
      </c>
      <c r="K62">
        <f t="shared" si="35"/>
        <v>0</v>
      </c>
      <c r="L62">
        <f t="shared" si="36"/>
        <v>1</v>
      </c>
      <c r="M62">
        <f t="shared" si="36"/>
        <v>1</v>
      </c>
      <c r="N62">
        <f t="shared" si="36"/>
        <v>3430</v>
      </c>
      <c r="O62">
        <f t="shared" si="7"/>
        <v>1</v>
      </c>
      <c r="P62">
        <f t="shared" si="8"/>
        <v>0.0206</v>
      </c>
      <c r="R62" s="51">
        <v>66</v>
      </c>
      <c r="S62" s="44">
        <f t="shared" si="33"/>
        <v>0.020664000000000002</v>
      </c>
      <c r="T62">
        <f t="shared" si="9"/>
        <v>106</v>
      </c>
      <c r="V62">
        <v>56</v>
      </c>
      <c r="W62" t="s">
        <v>8</v>
      </c>
      <c r="X62">
        <f t="shared" si="10"/>
        <v>72</v>
      </c>
      <c r="Y62" t="str">
        <f t="shared" si="11"/>
        <v>その他の呼吸器系の疾患</v>
      </c>
      <c r="Z62">
        <f t="shared" si="11"/>
        <v>14</v>
      </c>
      <c r="AA62">
        <f t="shared" si="11"/>
        <v>0.2881</v>
      </c>
      <c r="AB62">
        <f t="shared" si="11"/>
        <v>0</v>
      </c>
      <c r="AC62">
        <f t="shared" si="28"/>
        <v>0</v>
      </c>
      <c r="AD62">
        <f t="shared" si="26"/>
        <v>0</v>
      </c>
      <c r="AE62">
        <f t="shared" si="12"/>
        <v>0</v>
      </c>
      <c r="AF62">
        <f t="shared" si="13"/>
        <v>0</v>
      </c>
      <c r="AG62">
        <f t="shared" si="14"/>
        <v>0</v>
      </c>
      <c r="AH62">
        <f t="shared" si="15"/>
        <v>0</v>
      </c>
      <c r="AI62">
        <f t="shared" si="16"/>
        <v>0</v>
      </c>
      <c r="AJ62">
        <f t="shared" si="34"/>
        <v>14</v>
      </c>
      <c r="AK62">
        <f t="shared" si="34"/>
        <v>14</v>
      </c>
      <c r="AL62">
        <f t="shared" si="17"/>
        <v>107610</v>
      </c>
      <c r="AM62">
        <f t="shared" si="18"/>
        <v>0.29</v>
      </c>
      <c r="AN62">
        <f t="shared" si="19"/>
        <v>1</v>
      </c>
      <c r="AO62">
        <f t="shared" si="20"/>
        <v>7686</v>
      </c>
      <c r="AP62">
        <f t="shared" si="21"/>
        <v>22</v>
      </c>
      <c r="AQ62">
        <f t="shared" si="22"/>
        <v>7686</v>
      </c>
      <c r="AR62">
        <f t="shared" si="23"/>
        <v>14</v>
      </c>
      <c r="AS62">
        <f t="shared" si="24"/>
        <v>14</v>
      </c>
      <c r="AT62">
        <f t="shared" si="25"/>
        <v>107610</v>
      </c>
    </row>
    <row r="63" spans="4:46" ht="13.5">
      <c r="D63">
        <f t="shared" si="31"/>
        <v>9083109207</v>
      </c>
      <c r="E63">
        <f t="shared" si="32"/>
        <v>9083109208</v>
      </c>
      <c r="F63">
        <v>908</v>
      </c>
      <c r="G63">
        <v>57</v>
      </c>
      <c r="H63" s="18" t="s">
        <v>64</v>
      </c>
      <c r="I63">
        <f t="shared" si="35"/>
        <v>1</v>
      </c>
      <c r="J63">
        <f t="shared" si="35"/>
        <v>11</v>
      </c>
      <c r="K63">
        <f t="shared" si="35"/>
        <v>596320</v>
      </c>
      <c r="L63">
        <f t="shared" si="36"/>
        <v>6</v>
      </c>
      <c r="M63">
        <f t="shared" si="36"/>
        <v>6</v>
      </c>
      <c r="N63">
        <f t="shared" si="36"/>
        <v>45100</v>
      </c>
      <c r="O63">
        <f t="shared" si="7"/>
        <v>7</v>
      </c>
      <c r="P63">
        <f t="shared" si="8"/>
        <v>0.144</v>
      </c>
      <c r="R63" s="51">
        <v>65</v>
      </c>
      <c r="S63" s="44">
        <f t="shared" si="33"/>
        <v>0.144063</v>
      </c>
      <c r="T63">
        <f t="shared" si="9"/>
        <v>78</v>
      </c>
      <c r="V63">
        <v>57</v>
      </c>
      <c r="W63" t="s">
        <v>8</v>
      </c>
      <c r="X63">
        <f t="shared" si="10"/>
        <v>81</v>
      </c>
      <c r="Y63" t="str">
        <f t="shared" si="11"/>
        <v>その他の肝疾患</v>
      </c>
      <c r="Z63">
        <f t="shared" si="11"/>
        <v>14</v>
      </c>
      <c r="AA63">
        <f t="shared" si="11"/>
        <v>0.2881</v>
      </c>
      <c r="AB63">
        <f t="shared" si="11"/>
        <v>1</v>
      </c>
      <c r="AC63">
        <f t="shared" si="28"/>
        <v>8</v>
      </c>
      <c r="AD63">
        <f t="shared" si="26"/>
        <v>210990</v>
      </c>
      <c r="AE63">
        <f t="shared" si="12"/>
        <v>0.02</v>
      </c>
      <c r="AF63">
        <f t="shared" si="13"/>
        <v>8</v>
      </c>
      <c r="AG63">
        <f t="shared" si="14"/>
        <v>26374</v>
      </c>
      <c r="AH63">
        <f t="shared" si="15"/>
        <v>43</v>
      </c>
      <c r="AI63">
        <f t="shared" si="16"/>
        <v>210990</v>
      </c>
      <c r="AJ63">
        <f t="shared" si="34"/>
        <v>13</v>
      </c>
      <c r="AK63">
        <f t="shared" si="34"/>
        <v>18</v>
      </c>
      <c r="AL63">
        <f t="shared" si="17"/>
        <v>196840</v>
      </c>
      <c r="AM63">
        <f t="shared" si="18"/>
        <v>0.27</v>
      </c>
      <c r="AN63">
        <f t="shared" si="19"/>
        <v>1.4</v>
      </c>
      <c r="AO63">
        <f t="shared" si="20"/>
        <v>10936</v>
      </c>
      <c r="AP63">
        <f t="shared" si="21"/>
        <v>41</v>
      </c>
      <c r="AQ63">
        <f t="shared" si="22"/>
        <v>15142</v>
      </c>
      <c r="AR63">
        <f t="shared" si="23"/>
        <v>14</v>
      </c>
      <c r="AS63">
        <f t="shared" si="24"/>
        <v>26</v>
      </c>
      <c r="AT63">
        <f t="shared" si="25"/>
        <v>407830</v>
      </c>
    </row>
    <row r="64" spans="4:46" ht="13.5">
      <c r="D64">
        <f t="shared" si="31"/>
        <v>9093109207</v>
      </c>
      <c r="E64">
        <f t="shared" si="32"/>
        <v>9093109208</v>
      </c>
      <c r="F64">
        <v>909</v>
      </c>
      <c r="G64">
        <v>58</v>
      </c>
      <c r="H64" s="18" t="s">
        <v>65</v>
      </c>
      <c r="I64">
        <f t="shared" si="35"/>
        <v>1</v>
      </c>
      <c r="J64">
        <f t="shared" si="35"/>
        <v>31</v>
      </c>
      <c r="K64">
        <f t="shared" si="35"/>
        <v>789158</v>
      </c>
      <c r="L64">
        <f t="shared" si="36"/>
        <v>1</v>
      </c>
      <c r="M64">
        <f t="shared" si="36"/>
        <v>1</v>
      </c>
      <c r="N64">
        <f t="shared" si="36"/>
        <v>2680</v>
      </c>
      <c r="O64">
        <f t="shared" si="7"/>
        <v>2</v>
      </c>
      <c r="P64">
        <f t="shared" si="8"/>
        <v>0.0412</v>
      </c>
      <c r="R64" s="51">
        <v>64</v>
      </c>
      <c r="S64" s="44">
        <f t="shared" si="33"/>
        <v>0.041262</v>
      </c>
      <c r="T64">
        <f t="shared" si="9"/>
        <v>101</v>
      </c>
      <c r="V64">
        <v>58</v>
      </c>
      <c r="W64" t="s">
        <v>8</v>
      </c>
      <c r="X64">
        <f t="shared" si="10"/>
        <v>10</v>
      </c>
      <c r="Y64" t="str">
        <f t="shared" si="11"/>
        <v>胃の悪性新生物</v>
      </c>
      <c r="Z64">
        <f t="shared" si="11"/>
        <v>13</v>
      </c>
      <c r="AA64">
        <f t="shared" si="11"/>
        <v>0.2675</v>
      </c>
      <c r="AB64">
        <f t="shared" si="11"/>
        <v>1</v>
      </c>
      <c r="AC64">
        <f t="shared" si="28"/>
        <v>2</v>
      </c>
      <c r="AD64">
        <f t="shared" si="26"/>
        <v>143550</v>
      </c>
      <c r="AE64">
        <f t="shared" si="12"/>
        <v>0.02</v>
      </c>
      <c r="AF64">
        <f t="shared" si="13"/>
        <v>2</v>
      </c>
      <c r="AG64">
        <f t="shared" si="14"/>
        <v>71775</v>
      </c>
      <c r="AH64">
        <f t="shared" si="15"/>
        <v>30</v>
      </c>
      <c r="AI64">
        <f t="shared" si="16"/>
        <v>143550</v>
      </c>
      <c r="AJ64">
        <f t="shared" si="34"/>
        <v>12</v>
      </c>
      <c r="AK64">
        <f t="shared" si="34"/>
        <v>19</v>
      </c>
      <c r="AL64">
        <f t="shared" si="17"/>
        <v>375050</v>
      </c>
      <c r="AM64">
        <f t="shared" si="18"/>
        <v>0.25</v>
      </c>
      <c r="AN64">
        <f t="shared" si="19"/>
        <v>1.6</v>
      </c>
      <c r="AO64">
        <f t="shared" si="20"/>
        <v>19739</v>
      </c>
      <c r="AP64">
        <f t="shared" si="21"/>
        <v>77</v>
      </c>
      <c r="AQ64">
        <f t="shared" si="22"/>
        <v>31254</v>
      </c>
      <c r="AR64">
        <f t="shared" si="23"/>
        <v>13</v>
      </c>
      <c r="AS64">
        <f t="shared" si="24"/>
        <v>21</v>
      </c>
      <c r="AT64">
        <f t="shared" si="25"/>
        <v>518600</v>
      </c>
    </row>
    <row r="65" spans="4:46" ht="13.5">
      <c r="D65">
        <f t="shared" si="31"/>
        <v>9103109207</v>
      </c>
      <c r="E65">
        <f t="shared" si="32"/>
        <v>9103109208</v>
      </c>
      <c r="F65">
        <v>910</v>
      </c>
      <c r="G65">
        <v>59</v>
      </c>
      <c r="H65" s="18" t="s">
        <v>66</v>
      </c>
      <c r="I65">
        <f t="shared" si="35"/>
        <v>0</v>
      </c>
      <c r="J65">
        <f t="shared" si="35"/>
        <v>0</v>
      </c>
      <c r="K65">
        <f t="shared" si="35"/>
        <v>0</v>
      </c>
      <c r="L65">
        <f t="shared" si="36"/>
        <v>8</v>
      </c>
      <c r="M65">
        <f t="shared" si="36"/>
        <v>10</v>
      </c>
      <c r="N65">
        <f t="shared" si="36"/>
        <v>45280</v>
      </c>
      <c r="O65">
        <f t="shared" si="7"/>
        <v>8</v>
      </c>
      <c r="P65">
        <f t="shared" si="8"/>
        <v>0.1646</v>
      </c>
      <c r="R65" s="51">
        <v>63</v>
      </c>
      <c r="S65" s="44">
        <f t="shared" si="33"/>
        <v>0.164661</v>
      </c>
      <c r="T65">
        <f t="shared" si="9"/>
        <v>71</v>
      </c>
      <c r="V65">
        <v>59</v>
      </c>
      <c r="W65" t="s">
        <v>8</v>
      </c>
      <c r="X65">
        <f t="shared" si="10"/>
        <v>27</v>
      </c>
      <c r="Y65" t="str">
        <f t="shared" si="11"/>
        <v>精神作用物質使用による精神及び行動の障害</v>
      </c>
      <c r="Z65">
        <f t="shared" si="11"/>
        <v>13</v>
      </c>
      <c r="AA65">
        <f t="shared" si="11"/>
        <v>0.2675</v>
      </c>
      <c r="AB65">
        <f t="shared" si="11"/>
        <v>0</v>
      </c>
      <c r="AC65">
        <f t="shared" si="28"/>
        <v>0</v>
      </c>
      <c r="AD65">
        <f t="shared" si="26"/>
        <v>0</v>
      </c>
      <c r="AE65">
        <f t="shared" si="12"/>
        <v>0</v>
      </c>
      <c r="AF65">
        <f t="shared" si="13"/>
        <v>0</v>
      </c>
      <c r="AG65">
        <f t="shared" si="14"/>
        <v>0</v>
      </c>
      <c r="AH65">
        <f t="shared" si="15"/>
        <v>0</v>
      </c>
      <c r="AI65">
        <f t="shared" si="16"/>
        <v>0</v>
      </c>
      <c r="AJ65">
        <f t="shared" si="34"/>
        <v>13</v>
      </c>
      <c r="AK65">
        <f t="shared" si="34"/>
        <v>16</v>
      </c>
      <c r="AL65">
        <f t="shared" si="17"/>
        <v>82280</v>
      </c>
      <c r="AM65">
        <f t="shared" si="18"/>
        <v>0.27</v>
      </c>
      <c r="AN65">
        <f t="shared" si="19"/>
        <v>1.2</v>
      </c>
      <c r="AO65">
        <f t="shared" si="20"/>
        <v>5143</v>
      </c>
      <c r="AP65">
        <f t="shared" si="21"/>
        <v>17</v>
      </c>
      <c r="AQ65">
        <f t="shared" si="22"/>
        <v>6329</v>
      </c>
      <c r="AR65">
        <f t="shared" si="23"/>
        <v>13</v>
      </c>
      <c r="AS65">
        <f t="shared" si="24"/>
        <v>16</v>
      </c>
      <c r="AT65">
        <f t="shared" si="25"/>
        <v>82280</v>
      </c>
    </row>
    <row r="66" spans="4:46" ht="13.5">
      <c r="D66">
        <f t="shared" si="31"/>
        <v>9113109207</v>
      </c>
      <c r="E66">
        <f t="shared" si="32"/>
        <v>9113109208</v>
      </c>
      <c r="F66">
        <v>911</v>
      </c>
      <c r="G66">
        <v>60</v>
      </c>
      <c r="H66" s="18" t="s">
        <v>67</v>
      </c>
      <c r="I66">
        <f t="shared" si="35"/>
        <v>0</v>
      </c>
      <c r="J66">
        <f t="shared" si="35"/>
        <v>0</v>
      </c>
      <c r="K66">
        <f t="shared" si="35"/>
        <v>0</v>
      </c>
      <c r="L66">
        <f t="shared" si="36"/>
        <v>1</v>
      </c>
      <c r="M66">
        <f t="shared" si="36"/>
        <v>1</v>
      </c>
      <c r="N66">
        <f t="shared" si="36"/>
        <v>1920</v>
      </c>
      <c r="O66">
        <f t="shared" si="7"/>
        <v>1</v>
      </c>
      <c r="P66">
        <f t="shared" si="8"/>
        <v>0.0206</v>
      </c>
      <c r="R66" s="51">
        <v>62</v>
      </c>
      <c r="S66" s="44">
        <f t="shared" si="33"/>
        <v>0.02066</v>
      </c>
      <c r="T66">
        <f t="shared" si="9"/>
        <v>107</v>
      </c>
      <c r="V66">
        <v>60</v>
      </c>
      <c r="W66" t="s">
        <v>8</v>
      </c>
      <c r="X66">
        <f t="shared" si="10"/>
        <v>14</v>
      </c>
      <c r="Y66" t="str">
        <f t="shared" si="11"/>
        <v>気管、気管支及び肺の悪性新生物</v>
      </c>
      <c r="Z66">
        <f t="shared" si="11"/>
        <v>12</v>
      </c>
      <c r="AA66">
        <f t="shared" si="11"/>
        <v>0.2469</v>
      </c>
      <c r="AB66">
        <f t="shared" si="11"/>
        <v>2</v>
      </c>
      <c r="AC66">
        <f t="shared" si="28"/>
        <v>26</v>
      </c>
      <c r="AD66">
        <f t="shared" si="26"/>
        <v>1487920</v>
      </c>
      <c r="AE66">
        <f t="shared" si="12"/>
        <v>0.04</v>
      </c>
      <c r="AF66">
        <f t="shared" si="13"/>
        <v>13</v>
      </c>
      <c r="AG66">
        <f t="shared" si="14"/>
        <v>57228</v>
      </c>
      <c r="AH66">
        <f t="shared" si="15"/>
        <v>306</v>
      </c>
      <c r="AI66">
        <f t="shared" si="16"/>
        <v>743960</v>
      </c>
      <c r="AJ66">
        <f t="shared" si="34"/>
        <v>10</v>
      </c>
      <c r="AK66">
        <f t="shared" si="34"/>
        <v>19</v>
      </c>
      <c r="AL66">
        <f t="shared" si="17"/>
        <v>637410</v>
      </c>
      <c r="AM66">
        <f t="shared" si="18"/>
        <v>0.21</v>
      </c>
      <c r="AN66">
        <f t="shared" si="19"/>
        <v>1.9</v>
      </c>
      <c r="AO66">
        <f t="shared" si="20"/>
        <v>33548</v>
      </c>
      <c r="AP66">
        <f t="shared" si="21"/>
        <v>131</v>
      </c>
      <c r="AQ66">
        <f t="shared" si="22"/>
        <v>63741</v>
      </c>
      <c r="AR66">
        <f t="shared" si="23"/>
        <v>12</v>
      </c>
      <c r="AS66">
        <f t="shared" si="24"/>
        <v>45</v>
      </c>
      <c r="AT66">
        <f t="shared" si="25"/>
        <v>2125330</v>
      </c>
    </row>
    <row r="67" spans="4:46" ht="13.5">
      <c r="D67">
        <f t="shared" si="31"/>
        <v>9123109207</v>
      </c>
      <c r="E67">
        <f t="shared" si="32"/>
        <v>9123109208</v>
      </c>
      <c r="F67">
        <v>912</v>
      </c>
      <c r="G67">
        <v>61</v>
      </c>
      <c r="H67" s="18" t="s">
        <v>68</v>
      </c>
      <c r="I67">
        <f aca="true" t="shared" si="37" ref="I67:K86">IF(ISNA(VLOOKUP($D67,toukeiＣ,I$4,FALSE))=TRUE,0,VLOOKUP($D67,toukeiＣ,I$4,FALSE))</f>
        <v>0</v>
      </c>
      <c r="J67">
        <f t="shared" si="37"/>
        <v>0</v>
      </c>
      <c r="K67">
        <f t="shared" si="37"/>
        <v>0</v>
      </c>
      <c r="L67">
        <f aca="true" t="shared" si="38" ref="L67:N86">IF(ISNA(VLOOKUP($E67,toukeiＣ,L$4,FALSE))=TRUE,0,VLOOKUP($E67,toukeiＣ,L$4,FALSE))</f>
        <v>1</v>
      </c>
      <c r="M67">
        <f t="shared" si="38"/>
        <v>4</v>
      </c>
      <c r="N67">
        <f t="shared" si="38"/>
        <v>52030</v>
      </c>
      <c r="O67">
        <f t="shared" si="7"/>
        <v>1</v>
      </c>
      <c r="P67">
        <f t="shared" si="8"/>
        <v>0.0206</v>
      </c>
      <c r="R67" s="51">
        <v>61</v>
      </c>
      <c r="S67" s="44">
        <f t="shared" si="33"/>
        <v>0.020659</v>
      </c>
      <c r="T67">
        <f t="shared" si="9"/>
        <v>108</v>
      </c>
      <c r="V67">
        <v>61</v>
      </c>
      <c r="W67" t="s">
        <v>8</v>
      </c>
      <c r="X67">
        <f t="shared" si="10"/>
        <v>21</v>
      </c>
      <c r="Y67" t="str">
        <f t="shared" si="11"/>
        <v>貧血</v>
      </c>
      <c r="Z67">
        <f t="shared" si="11"/>
        <v>12</v>
      </c>
      <c r="AA67">
        <f t="shared" si="11"/>
        <v>0.2469</v>
      </c>
      <c r="AB67">
        <f t="shared" si="11"/>
        <v>0</v>
      </c>
      <c r="AC67">
        <f t="shared" si="28"/>
        <v>0</v>
      </c>
      <c r="AD67">
        <f t="shared" si="26"/>
        <v>0</v>
      </c>
      <c r="AE67">
        <f t="shared" si="12"/>
        <v>0</v>
      </c>
      <c r="AF67">
        <f t="shared" si="13"/>
        <v>0</v>
      </c>
      <c r="AG67">
        <f t="shared" si="14"/>
        <v>0</v>
      </c>
      <c r="AH67">
        <f t="shared" si="15"/>
        <v>0</v>
      </c>
      <c r="AI67">
        <f t="shared" si="16"/>
        <v>0</v>
      </c>
      <c r="AJ67">
        <f t="shared" si="34"/>
        <v>12</v>
      </c>
      <c r="AK67">
        <f t="shared" si="34"/>
        <v>25</v>
      </c>
      <c r="AL67">
        <f t="shared" si="17"/>
        <v>176830</v>
      </c>
      <c r="AM67">
        <f t="shared" si="18"/>
        <v>0.25</v>
      </c>
      <c r="AN67">
        <f t="shared" si="19"/>
        <v>2.1</v>
      </c>
      <c r="AO67">
        <f t="shared" si="20"/>
        <v>7073</v>
      </c>
      <c r="AP67">
        <f t="shared" si="21"/>
        <v>36</v>
      </c>
      <c r="AQ67">
        <f t="shared" si="22"/>
        <v>14736</v>
      </c>
      <c r="AR67">
        <f t="shared" si="23"/>
        <v>12</v>
      </c>
      <c r="AS67">
        <f t="shared" si="24"/>
        <v>25</v>
      </c>
      <c r="AT67">
        <f t="shared" si="25"/>
        <v>176830</v>
      </c>
    </row>
    <row r="68" spans="4:46" ht="13.5">
      <c r="D68">
        <f t="shared" si="31"/>
        <v>10013109207</v>
      </c>
      <c r="E68">
        <f t="shared" si="32"/>
        <v>10013109208</v>
      </c>
      <c r="F68">
        <v>1001</v>
      </c>
      <c r="G68">
        <v>62</v>
      </c>
      <c r="H68" s="50" t="s">
        <v>258</v>
      </c>
      <c r="I68">
        <f t="shared" si="37"/>
        <v>0</v>
      </c>
      <c r="J68">
        <f t="shared" si="37"/>
        <v>0</v>
      </c>
      <c r="K68">
        <f t="shared" si="37"/>
        <v>0</v>
      </c>
      <c r="L68">
        <f t="shared" si="38"/>
        <v>8</v>
      </c>
      <c r="M68">
        <f t="shared" si="38"/>
        <v>16</v>
      </c>
      <c r="N68">
        <f t="shared" si="38"/>
        <v>58000</v>
      </c>
      <c r="O68">
        <f t="shared" si="7"/>
        <v>8</v>
      </c>
      <c r="P68">
        <f t="shared" si="8"/>
        <v>0.1646</v>
      </c>
      <c r="R68" s="51">
        <v>60</v>
      </c>
      <c r="S68" s="44">
        <f t="shared" si="33"/>
        <v>0.164658</v>
      </c>
      <c r="T68">
        <f t="shared" si="9"/>
        <v>72</v>
      </c>
      <c r="V68">
        <v>62</v>
      </c>
      <c r="W68" t="s">
        <v>8</v>
      </c>
      <c r="X68">
        <f t="shared" si="10"/>
        <v>47</v>
      </c>
      <c r="Y68" t="str">
        <f t="shared" si="11"/>
        <v>メニエール病</v>
      </c>
      <c r="Z68">
        <f t="shared" si="11"/>
        <v>12</v>
      </c>
      <c r="AA68">
        <f t="shared" si="11"/>
        <v>0.2469</v>
      </c>
      <c r="AB68">
        <f t="shared" si="11"/>
        <v>1</v>
      </c>
      <c r="AC68">
        <f t="shared" si="28"/>
        <v>7</v>
      </c>
      <c r="AD68">
        <f t="shared" si="26"/>
        <v>192410</v>
      </c>
      <c r="AE68">
        <f t="shared" si="12"/>
        <v>0.02</v>
      </c>
      <c r="AF68">
        <f t="shared" si="13"/>
        <v>7</v>
      </c>
      <c r="AG68">
        <f t="shared" si="14"/>
        <v>27487</v>
      </c>
      <c r="AH68">
        <f t="shared" si="15"/>
        <v>40</v>
      </c>
      <c r="AI68">
        <f t="shared" si="16"/>
        <v>192410</v>
      </c>
      <c r="AJ68">
        <f t="shared" si="34"/>
        <v>11</v>
      </c>
      <c r="AK68">
        <f t="shared" si="34"/>
        <v>15</v>
      </c>
      <c r="AL68">
        <f t="shared" si="17"/>
        <v>75990</v>
      </c>
      <c r="AM68">
        <f t="shared" si="18"/>
        <v>0.23</v>
      </c>
      <c r="AN68">
        <f t="shared" si="19"/>
        <v>1.4</v>
      </c>
      <c r="AO68">
        <f t="shared" si="20"/>
        <v>5066</v>
      </c>
      <c r="AP68">
        <f t="shared" si="21"/>
        <v>16</v>
      </c>
      <c r="AQ68">
        <f t="shared" si="22"/>
        <v>6908</v>
      </c>
      <c r="AR68">
        <f t="shared" si="23"/>
        <v>12</v>
      </c>
      <c r="AS68">
        <f t="shared" si="24"/>
        <v>22</v>
      </c>
      <c r="AT68">
        <f t="shared" si="25"/>
        <v>268400</v>
      </c>
    </row>
    <row r="69" spans="4:46" ht="13.5">
      <c r="D69">
        <f t="shared" si="31"/>
        <v>10023109207</v>
      </c>
      <c r="E69">
        <f t="shared" si="32"/>
        <v>10023109208</v>
      </c>
      <c r="F69">
        <v>1002</v>
      </c>
      <c r="G69">
        <v>63</v>
      </c>
      <c r="H69" s="18" t="s">
        <v>69</v>
      </c>
      <c r="I69">
        <f t="shared" si="37"/>
        <v>0</v>
      </c>
      <c r="J69">
        <f t="shared" si="37"/>
        <v>0</v>
      </c>
      <c r="K69">
        <f t="shared" si="37"/>
        <v>0</v>
      </c>
      <c r="L69">
        <f t="shared" si="38"/>
        <v>35</v>
      </c>
      <c r="M69">
        <f t="shared" si="38"/>
        <v>56</v>
      </c>
      <c r="N69">
        <f t="shared" si="38"/>
        <v>260800</v>
      </c>
      <c r="O69">
        <f t="shared" si="7"/>
        <v>35</v>
      </c>
      <c r="P69">
        <f t="shared" si="8"/>
        <v>0.7202</v>
      </c>
      <c r="R69" s="51">
        <v>59</v>
      </c>
      <c r="S69" s="44">
        <f t="shared" si="33"/>
        <v>0.7202569999999999</v>
      </c>
      <c r="T69">
        <f t="shared" si="9"/>
        <v>34</v>
      </c>
      <c r="V69">
        <v>63</v>
      </c>
      <c r="W69" t="s">
        <v>8</v>
      </c>
      <c r="X69">
        <f t="shared" si="10"/>
        <v>15</v>
      </c>
      <c r="Y69" t="str">
        <f t="shared" si="11"/>
        <v>乳房の悪性新生物</v>
      </c>
      <c r="Z69">
        <f t="shared" si="11"/>
        <v>10</v>
      </c>
      <c r="AA69">
        <f t="shared" si="11"/>
        <v>0.2058</v>
      </c>
      <c r="AB69">
        <f t="shared" si="11"/>
        <v>0</v>
      </c>
      <c r="AC69">
        <f t="shared" si="28"/>
        <v>0</v>
      </c>
      <c r="AD69">
        <f t="shared" si="26"/>
        <v>0</v>
      </c>
      <c r="AE69">
        <f t="shared" si="12"/>
        <v>0</v>
      </c>
      <c r="AF69">
        <f t="shared" si="13"/>
        <v>0</v>
      </c>
      <c r="AG69">
        <f t="shared" si="14"/>
        <v>0</v>
      </c>
      <c r="AH69">
        <f t="shared" si="15"/>
        <v>0</v>
      </c>
      <c r="AI69">
        <f t="shared" si="16"/>
        <v>0</v>
      </c>
      <c r="AJ69">
        <f t="shared" si="34"/>
        <v>10</v>
      </c>
      <c r="AK69">
        <f t="shared" si="34"/>
        <v>21</v>
      </c>
      <c r="AL69">
        <f t="shared" si="17"/>
        <v>1172550</v>
      </c>
      <c r="AM69">
        <f t="shared" si="18"/>
        <v>0.21</v>
      </c>
      <c r="AN69">
        <f t="shared" si="19"/>
        <v>2.1</v>
      </c>
      <c r="AO69">
        <f t="shared" si="20"/>
        <v>55836</v>
      </c>
      <c r="AP69">
        <f t="shared" si="21"/>
        <v>241</v>
      </c>
      <c r="AQ69">
        <f t="shared" si="22"/>
        <v>117255</v>
      </c>
      <c r="AR69">
        <f t="shared" si="23"/>
        <v>10</v>
      </c>
      <c r="AS69">
        <f t="shared" si="24"/>
        <v>21</v>
      </c>
      <c r="AT69">
        <f t="shared" si="25"/>
        <v>1172550</v>
      </c>
    </row>
    <row r="70" spans="4:46" ht="13.5">
      <c r="D70">
        <f t="shared" si="31"/>
        <v>10033109207</v>
      </c>
      <c r="E70">
        <f t="shared" si="32"/>
        <v>10033109208</v>
      </c>
      <c r="F70">
        <v>1003</v>
      </c>
      <c r="G70">
        <v>64</v>
      </c>
      <c r="H70" s="18" t="s">
        <v>70</v>
      </c>
      <c r="I70">
        <f t="shared" si="37"/>
        <v>0</v>
      </c>
      <c r="J70">
        <f t="shared" si="37"/>
        <v>0</v>
      </c>
      <c r="K70">
        <f t="shared" si="37"/>
        <v>0</v>
      </c>
      <c r="L70">
        <f t="shared" si="38"/>
        <v>52</v>
      </c>
      <c r="M70">
        <f t="shared" si="38"/>
        <v>82</v>
      </c>
      <c r="N70">
        <f t="shared" si="38"/>
        <v>412320</v>
      </c>
      <c r="O70">
        <f t="shared" si="7"/>
        <v>52</v>
      </c>
      <c r="P70">
        <f t="shared" si="8"/>
        <v>1.07</v>
      </c>
      <c r="R70" s="51">
        <v>58</v>
      </c>
      <c r="S70" s="44">
        <f t="shared" si="33"/>
        <v>1.0700560000000001</v>
      </c>
      <c r="T70">
        <f t="shared" si="9"/>
        <v>21</v>
      </c>
      <c r="V70">
        <v>64</v>
      </c>
      <c r="W70" t="s">
        <v>8</v>
      </c>
      <c r="X70">
        <f t="shared" si="10"/>
        <v>45</v>
      </c>
      <c r="Y70" t="str">
        <f t="shared" si="11"/>
        <v>中耳炎</v>
      </c>
      <c r="Z70">
        <f t="shared" si="11"/>
        <v>10</v>
      </c>
      <c r="AA70">
        <f t="shared" si="11"/>
        <v>0.2058</v>
      </c>
      <c r="AB70">
        <f t="shared" si="11"/>
        <v>0</v>
      </c>
      <c r="AC70">
        <f t="shared" si="28"/>
        <v>0</v>
      </c>
      <c r="AD70">
        <f t="shared" si="26"/>
        <v>0</v>
      </c>
      <c r="AE70">
        <f t="shared" si="12"/>
        <v>0</v>
      </c>
      <c r="AF70">
        <f t="shared" si="13"/>
        <v>0</v>
      </c>
      <c r="AG70">
        <f t="shared" si="14"/>
        <v>0</v>
      </c>
      <c r="AH70">
        <f t="shared" si="15"/>
        <v>0</v>
      </c>
      <c r="AI70">
        <f t="shared" si="16"/>
        <v>0</v>
      </c>
      <c r="AJ70">
        <f t="shared" si="34"/>
        <v>10</v>
      </c>
      <c r="AK70">
        <f t="shared" si="34"/>
        <v>23</v>
      </c>
      <c r="AL70">
        <f t="shared" si="17"/>
        <v>112850</v>
      </c>
      <c r="AM70">
        <f t="shared" si="18"/>
        <v>0.21</v>
      </c>
      <c r="AN70">
        <f t="shared" si="19"/>
        <v>2.3</v>
      </c>
      <c r="AO70">
        <f t="shared" si="20"/>
        <v>4907</v>
      </c>
      <c r="AP70">
        <f t="shared" si="21"/>
        <v>23</v>
      </c>
      <c r="AQ70">
        <f t="shared" si="22"/>
        <v>11285</v>
      </c>
      <c r="AR70">
        <f t="shared" si="23"/>
        <v>10</v>
      </c>
      <c r="AS70">
        <f t="shared" si="24"/>
        <v>23</v>
      </c>
      <c r="AT70">
        <f t="shared" si="25"/>
        <v>112850</v>
      </c>
    </row>
    <row r="71" spans="4:46" ht="13.5">
      <c r="D71">
        <f aca="true" t="shared" si="39" ref="D71:D102">VALUE($F71&amp;$B$1&amp;$I$2)</f>
        <v>10043109207</v>
      </c>
      <c r="E71">
        <f aca="true" t="shared" si="40" ref="E71:E102">VALUE($F71&amp;$B$1&amp;$L$2)</f>
        <v>10043109208</v>
      </c>
      <c r="F71">
        <v>1004</v>
      </c>
      <c r="G71">
        <v>65</v>
      </c>
      <c r="H71" s="18" t="s">
        <v>71</v>
      </c>
      <c r="I71">
        <f t="shared" si="37"/>
        <v>0</v>
      </c>
      <c r="J71">
        <f t="shared" si="37"/>
        <v>0</v>
      </c>
      <c r="K71">
        <f t="shared" si="37"/>
        <v>0</v>
      </c>
      <c r="L71">
        <f t="shared" si="38"/>
        <v>7</v>
      </c>
      <c r="M71">
        <f t="shared" si="38"/>
        <v>18</v>
      </c>
      <c r="N71">
        <f t="shared" si="38"/>
        <v>181860</v>
      </c>
      <c r="O71">
        <f t="shared" si="7"/>
        <v>7</v>
      </c>
      <c r="P71">
        <f t="shared" si="8"/>
        <v>0.144</v>
      </c>
      <c r="R71" s="51">
        <v>57</v>
      </c>
      <c r="S71" s="44">
        <f aca="true" t="shared" si="41" ref="S71:S102">P71+R73/1000000</f>
        <v>0.144055</v>
      </c>
      <c r="T71">
        <f t="shared" si="9"/>
        <v>79</v>
      </c>
      <c r="V71">
        <v>65</v>
      </c>
      <c r="W71" t="s">
        <v>8</v>
      </c>
      <c r="X71">
        <f t="shared" si="10"/>
        <v>11</v>
      </c>
      <c r="Y71" t="str">
        <f t="shared" si="11"/>
        <v>結腸の悪性新生物</v>
      </c>
      <c r="Z71">
        <f t="shared" si="11"/>
        <v>9</v>
      </c>
      <c r="AA71">
        <f t="shared" si="11"/>
        <v>0.1852</v>
      </c>
      <c r="AB71">
        <f t="shared" si="11"/>
        <v>2</v>
      </c>
      <c r="AC71">
        <f t="shared" si="28"/>
        <v>11</v>
      </c>
      <c r="AD71">
        <f t="shared" si="26"/>
        <v>1258270</v>
      </c>
      <c r="AE71">
        <f t="shared" si="12"/>
        <v>0.04</v>
      </c>
      <c r="AF71">
        <f t="shared" si="13"/>
        <v>5.5</v>
      </c>
      <c r="AG71">
        <f t="shared" si="14"/>
        <v>114388</v>
      </c>
      <c r="AH71">
        <f t="shared" si="15"/>
        <v>259</v>
      </c>
      <c r="AI71">
        <f t="shared" si="16"/>
        <v>629135</v>
      </c>
      <c r="AJ71">
        <f t="shared" si="34"/>
        <v>7</v>
      </c>
      <c r="AK71">
        <f t="shared" si="34"/>
        <v>8</v>
      </c>
      <c r="AL71">
        <f t="shared" si="17"/>
        <v>103490</v>
      </c>
      <c r="AM71">
        <f t="shared" si="18"/>
        <v>0.14</v>
      </c>
      <c r="AN71">
        <f t="shared" si="19"/>
        <v>1.1</v>
      </c>
      <c r="AO71">
        <f t="shared" si="20"/>
        <v>12936</v>
      </c>
      <c r="AP71">
        <f t="shared" si="21"/>
        <v>21</v>
      </c>
      <c r="AQ71">
        <f t="shared" si="22"/>
        <v>14784</v>
      </c>
      <c r="AR71">
        <f t="shared" si="23"/>
        <v>9</v>
      </c>
      <c r="AS71">
        <f t="shared" si="24"/>
        <v>19</v>
      </c>
      <c r="AT71">
        <f t="shared" si="25"/>
        <v>1361760</v>
      </c>
    </row>
    <row r="72" spans="4:46" ht="13.5">
      <c r="D72">
        <f t="shared" si="39"/>
        <v>10053109207</v>
      </c>
      <c r="E72">
        <f t="shared" si="40"/>
        <v>10053109208</v>
      </c>
      <c r="F72">
        <v>1005</v>
      </c>
      <c r="G72">
        <v>66</v>
      </c>
      <c r="H72" s="18" t="s">
        <v>72</v>
      </c>
      <c r="I72">
        <f t="shared" si="37"/>
        <v>0</v>
      </c>
      <c r="J72">
        <f t="shared" si="37"/>
        <v>0</v>
      </c>
      <c r="K72">
        <f t="shared" si="37"/>
        <v>0</v>
      </c>
      <c r="L72">
        <f t="shared" si="38"/>
        <v>58</v>
      </c>
      <c r="M72">
        <f t="shared" si="38"/>
        <v>96</v>
      </c>
      <c r="N72">
        <f t="shared" si="38"/>
        <v>529290</v>
      </c>
      <c r="O72">
        <f aca="true" t="shared" si="42" ref="O72:O125">I72+L72</f>
        <v>58</v>
      </c>
      <c r="P72">
        <f aca="true" t="shared" si="43" ref="P72:P127">ROUND(O72/$F$3*100,4)</f>
        <v>1.1934</v>
      </c>
      <c r="R72" s="51">
        <v>56</v>
      </c>
      <c r="S72" s="44">
        <f t="shared" si="41"/>
        <v>1.193454</v>
      </c>
      <c r="T72">
        <f aca="true" t="shared" si="44" ref="T72:T127">RANK(S72,$S$7:$S$127)</f>
        <v>19</v>
      </c>
      <c r="V72">
        <v>66</v>
      </c>
      <c r="W72" t="s">
        <v>8</v>
      </c>
      <c r="X72">
        <f aca="true" t="shared" si="45" ref="X72:X127">MATCH(V72,$T$7:$T$127,0)</f>
        <v>32</v>
      </c>
      <c r="Y72" t="str">
        <f aca="true" t="shared" si="46" ref="Y72:AC127">VLOOKUP($X72,$G$7:$P$127,Y$4,FALSE)</f>
        <v>その他の精神及び行動の障害</v>
      </c>
      <c r="Z72">
        <f t="shared" si="46"/>
        <v>9</v>
      </c>
      <c r="AA72">
        <f t="shared" si="46"/>
        <v>0.1852</v>
      </c>
      <c r="AB72">
        <f t="shared" si="46"/>
        <v>0</v>
      </c>
      <c r="AC72">
        <f t="shared" si="28"/>
        <v>0</v>
      </c>
      <c r="AD72">
        <f t="shared" si="26"/>
        <v>0</v>
      </c>
      <c r="AE72">
        <f aca="true" t="shared" si="47" ref="AE72:AE88">ROUND(AB72/$F$3*100,2)</f>
        <v>0</v>
      </c>
      <c r="AF72">
        <f aca="true" t="shared" si="48" ref="AF72:AF88">IF(AB72=0,0,ROUND(AC72/AB72,1))</f>
        <v>0</v>
      </c>
      <c r="AG72">
        <f aca="true" t="shared" si="49" ref="AG72:AG88">IF(AC72=0,0,ROUND(AD72/AC72,0))</f>
        <v>0</v>
      </c>
      <c r="AH72">
        <f aca="true" t="shared" si="50" ref="AH72:AH88">ROUND(AD72/$F$3,0)</f>
        <v>0</v>
      </c>
      <c r="AI72">
        <f aca="true" t="shared" si="51" ref="AI72:AI88">IF(AB72=0,0,ROUND(AD72/AB72,0))</f>
        <v>0</v>
      </c>
      <c r="AJ72">
        <f t="shared" si="34"/>
        <v>9</v>
      </c>
      <c r="AK72">
        <f t="shared" si="34"/>
        <v>15</v>
      </c>
      <c r="AL72">
        <f t="shared" si="34"/>
        <v>91320</v>
      </c>
      <c r="AM72">
        <f aca="true" t="shared" si="52" ref="AM72:AM88">ROUND(AJ72/$F$3*100,2)</f>
        <v>0.19</v>
      </c>
      <c r="AN72">
        <f aca="true" t="shared" si="53" ref="AN72:AN88">IF(AJ72=0,0,ROUND(AK72/AJ72,1))</f>
        <v>1.7</v>
      </c>
      <c r="AO72">
        <f aca="true" t="shared" si="54" ref="AO72:AO88">IF(AK72=0,0,ROUND(AL72/AK72,0))</f>
        <v>6088</v>
      </c>
      <c r="AP72">
        <f aca="true" t="shared" si="55" ref="AP72:AP88">ROUND(AL72/$F$3,0)</f>
        <v>19</v>
      </c>
      <c r="AQ72">
        <f aca="true" t="shared" si="56" ref="AQ72:AQ88">IF(AJ72=0,0,ROUND(AL72/AJ72,0))</f>
        <v>10147</v>
      </c>
      <c r="AR72">
        <f aca="true" t="shared" si="57" ref="AR72:AR127">Z72</f>
        <v>9</v>
      </c>
      <c r="AS72">
        <f aca="true" t="shared" si="58" ref="AS72:AS127">AC72+AK72</f>
        <v>15</v>
      </c>
      <c r="AT72">
        <f aca="true" t="shared" si="59" ref="AT72:AT127">AD72+AL72</f>
        <v>91320</v>
      </c>
    </row>
    <row r="73" spans="4:46" ht="13.5">
      <c r="D73">
        <f t="shared" si="39"/>
        <v>10063109207</v>
      </c>
      <c r="E73">
        <f t="shared" si="40"/>
        <v>10063109208</v>
      </c>
      <c r="F73">
        <v>1006</v>
      </c>
      <c r="G73">
        <v>67</v>
      </c>
      <c r="H73" s="18" t="s">
        <v>73</v>
      </c>
      <c r="I73">
        <f t="shared" si="37"/>
        <v>0</v>
      </c>
      <c r="J73">
        <f t="shared" si="37"/>
        <v>0</v>
      </c>
      <c r="K73">
        <f t="shared" si="37"/>
        <v>0</v>
      </c>
      <c r="L73">
        <f t="shared" si="38"/>
        <v>60</v>
      </c>
      <c r="M73">
        <f t="shared" si="38"/>
        <v>76</v>
      </c>
      <c r="N73">
        <f t="shared" si="38"/>
        <v>358840</v>
      </c>
      <c r="O73">
        <f t="shared" si="42"/>
        <v>60</v>
      </c>
      <c r="P73">
        <f t="shared" si="43"/>
        <v>1.2346</v>
      </c>
      <c r="R73" s="51">
        <v>55</v>
      </c>
      <c r="S73" s="44">
        <f t="shared" si="41"/>
        <v>1.234653</v>
      </c>
      <c r="T73">
        <f t="shared" si="44"/>
        <v>17</v>
      </c>
      <c r="V73">
        <v>67</v>
      </c>
      <c r="W73" t="s">
        <v>8</v>
      </c>
      <c r="X73">
        <f t="shared" si="45"/>
        <v>49</v>
      </c>
      <c r="Y73" t="str">
        <f t="shared" si="46"/>
        <v>その他の耳疾患</v>
      </c>
      <c r="Z73">
        <f t="shared" si="46"/>
        <v>9</v>
      </c>
      <c r="AA73">
        <f t="shared" si="46"/>
        <v>0.1852</v>
      </c>
      <c r="AB73">
        <f t="shared" si="46"/>
        <v>0</v>
      </c>
      <c r="AC73">
        <f t="shared" si="28"/>
        <v>0</v>
      </c>
      <c r="AD73">
        <f t="shared" si="28"/>
        <v>0</v>
      </c>
      <c r="AE73">
        <f t="shared" si="47"/>
        <v>0</v>
      </c>
      <c r="AF73">
        <f t="shared" si="48"/>
        <v>0</v>
      </c>
      <c r="AG73">
        <f t="shared" si="49"/>
        <v>0</v>
      </c>
      <c r="AH73">
        <f t="shared" si="50"/>
        <v>0</v>
      </c>
      <c r="AI73">
        <f t="shared" si="51"/>
        <v>0</v>
      </c>
      <c r="AJ73">
        <f aca="true" t="shared" si="60" ref="AJ73:AL104">VLOOKUP($X73,$G$7:$P$127,AJ$4,FALSE)</f>
        <v>9</v>
      </c>
      <c r="AK73">
        <f t="shared" si="60"/>
        <v>20</v>
      </c>
      <c r="AL73">
        <f t="shared" si="60"/>
        <v>115400</v>
      </c>
      <c r="AM73">
        <f t="shared" si="52"/>
        <v>0.19</v>
      </c>
      <c r="AN73">
        <f t="shared" si="53"/>
        <v>2.2</v>
      </c>
      <c r="AO73">
        <f t="shared" si="54"/>
        <v>5770</v>
      </c>
      <c r="AP73">
        <f t="shared" si="55"/>
        <v>24</v>
      </c>
      <c r="AQ73">
        <f t="shared" si="56"/>
        <v>12822</v>
      </c>
      <c r="AR73">
        <f t="shared" si="57"/>
        <v>9</v>
      </c>
      <c r="AS73">
        <f t="shared" si="58"/>
        <v>20</v>
      </c>
      <c r="AT73">
        <f t="shared" si="59"/>
        <v>115400</v>
      </c>
    </row>
    <row r="74" spans="4:46" ht="13.5">
      <c r="D74">
        <f t="shared" si="39"/>
        <v>10073109207</v>
      </c>
      <c r="E74">
        <f t="shared" si="40"/>
        <v>10073109208</v>
      </c>
      <c r="F74">
        <v>1007</v>
      </c>
      <c r="G74">
        <v>68</v>
      </c>
      <c r="H74" s="18" t="s">
        <v>74</v>
      </c>
      <c r="I74">
        <f t="shared" si="37"/>
        <v>0</v>
      </c>
      <c r="J74">
        <f t="shared" si="37"/>
        <v>0</v>
      </c>
      <c r="K74">
        <f t="shared" si="37"/>
        <v>0</v>
      </c>
      <c r="L74">
        <f t="shared" si="38"/>
        <v>15</v>
      </c>
      <c r="M74">
        <f t="shared" si="38"/>
        <v>19</v>
      </c>
      <c r="N74">
        <f t="shared" si="38"/>
        <v>126040</v>
      </c>
      <c r="O74">
        <f t="shared" si="42"/>
        <v>15</v>
      </c>
      <c r="P74">
        <f t="shared" si="43"/>
        <v>0.3086</v>
      </c>
      <c r="R74" s="51">
        <v>54</v>
      </c>
      <c r="S74" s="44">
        <f t="shared" si="41"/>
        <v>0.308652</v>
      </c>
      <c r="T74">
        <f t="shared" si="44"/>
        <v>53</v>
      </c>
      <c r="V74">
        <v>68</v>
      </c>
      <c r="W74" t="s">
        <v>8</v>
      </c>
      <c r="X74">
        <f t="shared" si="45"/>
        <v>118</v>
      </c>
      <c r="Y74" t="str">
        <f t="shared" si="46"/>
        <v>中毒</v>
      </c>
      <c r="Z74">
        <f t="shared" si="46"/>
        <v>9</v>
      </c>
      <c r="AA74">
        <f t="shared" si="46"/>
        <v>0.1852</v>
      </c>
      <c r="AB74">
        <f t="shared" si="46"/>
        <v>0</v>
      </c>
      <c r="AC74">
        <f t="shared" si="28"/>
        <v>0</v>
      </c>
      <c r="AD74">
        <f t="shared" si="28"/>
        <v>0</v>
      </c>
      <c r="AE74">
        <f t="shared" si="47"/>
        <v>0</v>
      </c>
      <c r="AF74">
        <f t="shared" si="48"/>
        <v>0</v>
      </c>
      <c r="AG74">
        <f t="shared" si="49"/>
        <v>0</v>
      </c>
      <c r="AH74">
        <f t="shared" si="50"/>
        <v>0</v>
      </c>
      <c r="AI74">
        <f t="shared" si="51"/>
        <v>0</v>
      </c>
      <c r="AJ74">
        <f t="shared" si="60"/>
        <v>9</v>
      </c>
      <c r="AK74">
        <f t="shared" si="60"/>
        <v>13</v>
      </c>
      <c r="AL74">
        <f t="shared" si="60"/>
        <v>48300</v>
      </c>
      <c r="AM74">
        <f t="shared" si="52"/>
        <v>0.19</v>
      </c>
      <c r="AN74">
        <f t="shared" si="53"/>
        <v>1.4</v>
      </c>
      <c r="AO74">
        <f t="shared" si="54"/>
        <v>3715</v>
      </c>
      <c r="AP74">
        <f t="shared" si="55"/>
        <v>10</v>
      </c>
      <c r="AQ74">
        <f t="shared" si="56"/>
        <v>5367</v>
      </c>
      <c r="AR74">
        <f t="shared" si="57"/>
        <v>9</v>
      </c>
      <c r="AS74">
        <f t="shared" si="58"/>
        <v>13</v>
      </c>
      <c r="AT74">
        <f t="shared" si="59"/>
        <v>48300</v>
      </c>
    </row>
    <row r="75" spans="4:46" ht="13.5">
      <c r="D75">
        <f t="shared" si="39"/>
        <v>10083109207</v>
      </c>
      <c r="E75">
        <f t="shared" si="40"/>
        <v>10083109208</v>
      </c>
      <c r="F75">
        <v>1008</v>
      </c>
      <c r="G75">
        <v>69</v>
      </c>
      <c r="H75" s="18" t="s">
        <v>75</v>
      </c>
      <c r="I75">
        <f t="shared" si="37"/>
        <v>0</v>
      </c>
      <c r="J75">
        <f t="shared" si="37"/>
        <v>0</v>
      </c>
      <c r="K75">
        <f t="shared" si="37"/>
        <v>0</v>
      </c>
      <c r="L75">
        <f t="shared" si="38"/>
        <v>1</v>
      </c>
      <c r="M75">
        <f t="shared" si="38"/>
        <v>1</v>
      </c>
      <c r="N75">
        <f t="shared" si="38"/>
        <v>3270</v>
      </c>
      <c r="O75">
        <f t="shared" si="42"/>
        <v>1</v>
      </c>
      <c r="P75">
        <f t="shared" si="43"/>
        <v>0.0206</v>
      </c>
      <c r="R75" s="51">
        <v>53</v>
      </c>
      <c r="S75" s="44">
        <f t="shared" si="41"/>
        <v>0.020651</v>
      </c>
      <c r="T75">
        <f t="shared" si="44"/>
        <v>109</v>
      </c>
      <c r="V75">
        <v>69</v>
      </c>
      <c r="W75" t="s">
        <v>8</v>
      </c>
      <c r="X75">
        <f t="shared" si="45"/>
        <v>22</v>
      </c>
      <c r="Y75" t="str">
        <f t="shared" si="46"/>
        <v>その他の血液及び造血器の疾患並びに免疫機構の障害</v>
      </c>
      <c r="Z75">
        <f t="shared" si="46"/>
        <v>8</v>
      </c>
      <c r="AA75">
        <f t="shared" si="46"/>
        <v>0.1646</v>
      </c>
      <c r="AB75">
        <f t="shared" si="46"/>
        <v>0</v>
      </c>
      <c r="AC75">
        <f t="shared" si="46"/>
        <v>0</v>
      </c>
      <c r="AD75">
        <f aca="true" t="shared" si="61" ref="AD75:AD127">VLOOKUP($X75,$G$7:$P$127,AD$4,FALSE)</f>
        <v>0</v>
      </c>
      <c r="AE75">
        <f t="shared" si="47"/>
        <v>0</v>
      </c>
      <c r="AF75">
        <f t="shared" si="48"/>
        <v>0</v>
      </c>
      <c r="AG75">
        <f t="shared" si="49"/>
        <v>0</v>
      </c>
      <c r="AH75">
        <f t="shared" si="50"/>
        <v>0</v>
      </c>
      <c r="AI75">
        <f t="shared" si="51"/>
        <v>0</v>
      </c>
      <c r="AJ75">
        <f t="shared" si="60"/>
        <v>8</v>
      </c>
      <c r="AK75">
        <f t="shared" si="60"/>
        <v>16</v>
      </c>
      <c r="AL75">
        <f t="shared" si="60"/>
        <v>195410</v>
      </c>
      <c r="AM75">
        <f t="shared" si="52"/>
        <v>0.16</v>
      </c>
      <c r="AN75">
        <f t="shared" si="53"/>
        <v>2</v>
      </c>
      <c r="AO75">
        <f t="shared" si="54"/>
        <v>12213</v>
      </c>
      <c r="AP75">
        <f t="shared" si="55"/>
        <v>40</v>
      </c>
      <c r="AQ75">
        <f t="shared" si="56"/>
        <v>24426</v>
      </c>
      <c r="AR75">
        <f t="shared" si="57"/>
        <v>8</v>
      </c>
      <c r="AS75">
        <f t="shared" si="58"/>
        <v>16</v>
      </c>
      <c r="AT75">
        <f t="shared" si="59"/>
        <v>195410</v>
      </c>
    </row>
    <row r="76" spans="4:46" ht="13.5">
      <c r="D76">
        <f t="shared" si="39"/>
        <v>10093109207</v>
      </c>
      <c r="E76">
        <f t="shared" si="40"/>
        <v>10093109208</v>
      </c>
      <c r="F76">
        <v>1009</v>
      </c>
      <c r="G76">
        <v>70</v>
      </c>
      <c r="H76" s="18" t="s">
        <v>76</v>
      </c>
      <c r="I76">
        <f t="shared" si="37"/>
        <v>0</v>
      </c>
      <c r="J76">
        <f t="shared" si="37"/>
        <v>0</v>
      </c>
      <c r="K76">
        <f t="shared" si="37"/>
        <v>0</v>
      </c>
      <c r="L76">
        <f t="shared" si="38"/>
        <v>5</v>
      </c>
      <c r="M76">
        <f t="shared" si="38"/>
        <v>8</v>
      </c>
      <c r="N76">
        <f t="shared" si="38"/>
        <v>123750</v>
      </c>
      <c r="O76">
        <f t="shared" si="42"/>
        <v>5</v>
      </c>
      <c r="P76">
        <f t="shared" si="43"/>
        <v>0.1029</v>
      </c>
      <c r="R76" s="51">
        <v>52</v>
      </c>
      <c r="S76" s="44">
        <f t="shared" si="41"/>
        <v>0.10295</v>
      </c>
      <c r="T76">
        <f t="shared" si="44"/>
        <v>88</v>
      </c>
      <c r="V76">
        <v>70</v>
      </c>
      <c r="W76" t="s">
        <v>8</v>
      </c>
      <c r="X76">
        <f t="shared" si="45"/>
        <v>43</v>
      </c>
      <c r="Y76" t="str">
        <f t="shared" si="46"/>
        <v>外耳炎</v>
      </c>
      <c r="Z76">
        <f t="shared" si="46"/>
        <v>8</v>
      </c>
      <c r="AA76">
        <f t="shared" si="46"/>
        <v>0.1646</v>
      </c>
      <c r="AB76">
        <f t="shared" si="46"/>
        <v>0</v>
      </c>
      <c r="AC76">
        <f t="shared" si="46"/>
        <v>0</v>
      </c>
      <c r="AD76">
        <f t="shared" si="61"/>
        <v>0</v>
      </c>
      <c r="AE76">
        <f t="shared" si="47"/>
        <v>0</v>
      </c>
      <c r="AF76">
        <f t="shared" si="48"/>
        <v>0</v>
      </c>
      <c r="AG76">
        <f t="shared" si="49"/>
        <v>0</v>
      </c>
      <c r="AH76">
        <f t="shared" si="50"/>
        <v>0</v>
      </c>
      <c r="AI76">
        <f t="shared" si="51"/>
        <v>0</v>
      </c>
      <c r="AJ76">
        <f t="shared" si="60"/>
        <v>8</v>
      </c>
      <c r="AK76">
        <f t="shared" si="60"/>
        <v>8</v>
      </c>
      <c r="AL76">
        <f t="shared" si="60"/>
        <v>29270</v>
      </c>
      <c r="AM76">
        <f t="shared" si="52"/>
        <v>0.16</v>
      </c>
      <c r="AN76">
        <f t="shared" si="53"/>
        <v>1</v>
      </c>
      <c r="AO76">
        <f t="shared" si="54"/>
        <v>3659</v>
      </c>
      <c r="AP76">
        <f t="shared" si="55"/>
        <v>6</v>
      </c>
      <c r="AQ76">
        <f t="shared" si="56"/>
        <v>3659</v>
      </c>
      <c r="AR76">
        <f t="shared" si="57"/>
        <v>8</v>
      </c>
      <c r="AS76">
        <f t="shared" si="58"/>
        <v>8</v>
      </c>
      <c r="AT76">
        <f t="shared" si="59"/>
        <v>29270</v>
      </c>
    </row>
    <row r="77" spans="4:46" ht="13.5">
      <c r="D77">
        <f t="shared" si="39"/>
        <v>10103109207</v>
      </c>
      <c r="E77">
        <f t="shared" si="40"/>
        <v>10103109208</v>
      </c>
      <c r="F77">
        <v>1010</v>
      </c>
      <c r="G77">
        <v>71</v>
      </c>
      <c r="H77" s="18" t="s">
        <v>77</v>
      </c>
      <c r="I77">
        <f t="shared" si="37"/>
        <v>1</v>
      </c>
      <c r="J77">
        <f t="shared" si="37"/>
        <v>9</v>
      </c>
      <c r="K77">
        <f t="shared" si="37"/>
        <v>358220</v>
      </c>
      <c r="L77">
        <f t="shared" si="38"/>
        <v>69</v>
      </c>
      <c r="M77">
        <f t="shared" si="38"/>
        <v>110</v>
      </c>
      <c r="N77">
        <f t="shared" si="38"/>
        <v>655730</v>
      </c>
      <c r="O77">
        <f t="shared" si="42"/>
        <v>70</v>
      </c>
      <c r="P77">
        <f t="shared" si="43"/>
        <v>1.4403</v>
      </c>
      <c r="R77" s="51">
        <v>51</v>
      </c>
      <c r="S77" s="44">
        <f t="shared" si="41"/>
        <v>1.4403489999999999</v>
      </c>
      <c r="T77">
        <f t="shared" si="44"/>
        <v>12</v>
      </c>
      <c r="V77">
        <v>71</v>
      </c>
      <c r="W77" t="s">
        <v>8</v>
      </c>
      <c r="X77">
        <f t="shared" si="45"/>
        <v>59</v>
      </c>
      <c r="Y77" t="str">
        <f t="shared" si="46"/>
        <v>痔核</v>
      </c>
      <c r="Z77">
        <f t="shared" si="46"/>
        <v>8</v>
      </c>
      <c r="AA77">
        <f t="shared" si="46"/>
        <v>0.1646</v>
      </c>
      <c r="AB77">
        <f t="shared" si="46"/>
        <v>0</v>
      </c>
      <c r="AC77">
        <f t="shared" si="46"/>
        <v>0</v>
      </c>
      <c r="AD77">
        <f t="shared" si="61"/>
        <v>0</v>
      </c>
      <c r="AE77">
        <f t="shared" si="47"/>
        <v>0</v>
      </c>
      <c r="AF77">
        <f t="shared" si="48"/>
        <v>0</v>
      </c>
      <c r="AG77">
        <f t="shared" si="49"/>
        <v>0</v>
      </c>
      <c r="AH77">
        <f t="shared" si="50"/>
        <v>0</v>
      </c>
      <c r="AI77">
        <f t="shared" si="51"/>
        <v>0</v>
      </c>
      <c r="AJ77">
        <f t="shared" si="60"/>
        <v>8</v>
      </c>
      <c r="AK77">
        <f t="shared" si="60"/>
        <v>10</v>
      </c>
      <c r="AL77">
        <f t="shared" si="60"/>
        <v>45280</v>
      </c>
      <c r="AM77">
        <f t="shared" si="52"/>
        <v>0.16</v>
      </c>
      <c r="AN77">
        <f t="shared" si="53"/>
        <v>1.3</v>
      </c>
      <c r="AO77">
        <f t="shared" si="54"/>
        <v>4528</v>
      </c>
      <c r="AP77">
        <f t="shared" si="55"/>
        <v>9</v>
      </c>
      <c r="AQ77">
        <f t="shared" si="56"/>
        <v>5660</v>
      </c>
      <c r="AR77">
        <f t="shared" si="57"/>
        <v>8</v>
      </c>
      <c r="AS77">
        <f t="shared" si="58"/>
        <v>10</v>
      </c>
      <c r="AT77">
        <f t="shared" si="59"/>
        <v>45280</v>
      </c>
    </row>
    <row r="78" spans="4:46" ht="13.5">
      <c r="D78">
        <f t="shared" si="39"/>
        <v>10113109207</v>
      </c>
      <c r="E78">
        <f t="shared" si="40"/>
        <v>10113109208</v>
      </c>
      <c r="F78">
        <v>1011</v>
      </c>
      <c r="G78">
        <v>72</v>
      </c>
      <c r="H78" s="18" t="s">
        <v>78</v>
      </c>
      <c r="I78">
        <f t="shared" si="37"/>
        <v>0</v>
      </c>
      <c r="J78">
        <f t="shared" si="37"/>
        <v>0</v>
      </c>
      <c r="K78">
        <f t="shared" si="37"/>
        <v>0</v>
      </c>
      <c r="L78">
        <f t="shared" si="38"/>
        <v>14</v>
      </c>
      <c r="M78">
        <f t="shared" si="38"/>
        <v>14</v>
      </c>
      <c r="N78">
        <f t="shared" si="38"/>
        <v>107610</v>
      </c>
      <c r="O78">
        <f t="shared" si="42"/>
        <v>14</v>
      </c>
      <c r="P78">
        <f t="shared" si="43"/>
        <v>0.2881</v>
      </c>
      <c r="R78" s="51">
        <v>50</v>
      </c>
      <c r="S78" s="44">
        <f t="shared" si="41"/>
        <v>0.288148</v>
      </c>
      <c r="T78">
        <f t="shared" si="44"/>
        <v>56</v>
      </c>
      <c r="V78">
        <v>72</v>
      </c>
      <c r="W78" t="s">
        <v>8</v>
      </c>
      <c r="X78">
        <f t="shared" si="45"/>
        <v>62</v>
      </c>
      <c r="Y78" t="str">
        <f t="shared" si="46"/>
        <v>急性鼻咽頭炎［かぜ］＜感冒＞</v>
      </c>
      <c r="Z78">
        <f t="shared" si="46"/>
        <v>8</v>
      </c>
      <c r="AA78">
        <f t="shared" si="46"/>
        <v>0.1646</v>
      </c>
      <c r="AB78">
        <f t="shared" si="46"/>
        <v>0</v>
      </c>
      <c r="AC78">
        <f t="shared" si="46"/>
        <v>0</v>
      </c>
      <c r="AD78">
        <f t="shared" si="61"/>
        <v>0</v>
      </c>
      <c r="AE78">
        <f t="shared" si="47"/>
        <v>0</v>
      </c>
      <c r="AF78">
        <f t="shared" si="48"/>
        <v>0</v>
      </c>
      <c r="AG78">
        <f t="shared" si="49"/>
        <v>0</v>
      </c>
      <c r="AH78">
        <f t="shared" si="50"/>
        <v>0</v>
      </c>
      <c r="AI78">
        <f t="shared" si="51"/>
        <v>0</v>
      </c>
      <c r="AJ78">
        <f t="shared" si="60"/>
        <v>8</v>
      </c>
      <c r="AK78">
        <f t="shared" si="60"/>
        <v>16</v>
      </c>
      <c r="AL78">
        <f t="shared" si="60"/>
        <v>58000</v>
      </c>
      <c r="AM78">
        <f t="shared" si="52"/>
        <v>0.16</v>
      </c>
      <c r="AN78">
        <f t="shared" si="53"/>
        <v>2</v>
      </c>
      <c r="AO78">
        <f t="shared" si="54"/>
        <v>3625</v>
      </c>
      <c r="AP78">
        <f t="shared" si="55"/>
        <v>12</v>
      </c>
      <c r="AQ78">
        <f t="shared" si="56"/>
        <v>7250</v>
      </c>
      <c r="AR78">
        <f t="shared" si="57"/>
        <v>8</v>
      </c>
      <c r="AS78">
        <f t="shared" si="58"/>
        <v>16</v>
      </c>
      <c r="AT78">
        <f t="shared" si="59"/>
        <v>58000</v>
      </c>
    </row>
    <row r="79" spans="4:46" ht="13.5">
      <c r="D79">
        <f t="shared" si="39"/>
        <v>11013109207</v>
      </c>
      <c r="E79">
        <f t="shared" si="40"/>
        <v>11013109208</v>
      </c>
      <c r="F79">
        <v>1101</v>
      </c>
      <c r="G79">
        <v>73</v>
      </c>
      <c r="H79" s="18" t="s">
        <v>79</v>
      </c>
      <c r="I79">
        <f t="shared" si="37"/>
        <v>0</v>
      </c>
      <c r="J79">
        <f t="shared" si="37"/>
        <v>0</v>
      </c>
      <c r="K79">
        <f t="shared" si="37"/>
        <v>0</v>
      </c>
      <c r="L79">
        <f t="shared" si="38"/>
        <v>85</v>
      </c>
      <c r="M79">
        <f t="shared" si="38"/>
        <v>129</v>
      </c>
      <c r="N79">
        <f t="shared" si="38"/>
        <v>841870</v>
      </c>
      <c r="O79">
        <f t="shared" si="42"/>
        <v>85</v>
      </c>
      <c r="P79">
        <f t="shared" si="43"/>
        <v>1.749</v>
      </c>
      <c r="R79" s="51">
        <v>49</v>
      </c>
      <c r="S79" s="44">
        <f t="shared" si="41"/>
        <v>1.749047</v>
      </c>
      <c r="T79">
        <f t="shared" si="44"/>
        <v>10</v>
      </c>
      <c r="V79">
        <v>73</v>
      </c>
      <c r="W79" t="s">
        <v>8</v>
      </c>
      <c r="X79">
        <f t="shared" si="45"/>
        <v>85</v>
      </c>
      <c r="Y79" t="str">
        <f t="shared" si="46"/>
        <v>皮膚及び皮下組織の感染症</v>
      </c>
      <c r="Z79">
        <f t="shared" si="46"/>
        <v>8</v>
      </c>
      <c r="AA79">
        <f t="shared" si="46"/>
        <v>0.1646</v>
      </c>
      <c r="AB79">
        <f t="shared" si="46"/>
        <v>0</v>
      </c>
      <c r="AC79">
        <f t="shared" si="46"/>
        <v>0</v>
      </c>
      <c r="AD79">
        <f t="shared" si="61"/>
        <v>0</v>
      </c>
      <c r="AE79">
        <f t="shared" si="47"/>
        <v>0</v>
      </c>
      <c r="AF79">
        <f t="shared" si="48"/>
        <v>0</v>
      </c>
      <c r="AG79">
        <f t="shared" si="49"/>
        <v>0</v>
      </c>
      <c r="AH79">
        <f t="shared" si="50"/>
        <v>0</v>
      </c>
      <c r="AI79">
        <f t="shared" si="51"/>
        <v>0</v>
      </c>
      <c r="AJ79">
        <f t="shared" si="60"/>
        <v>8</v>
      </c>
      <c r="AK79">
        <f t="shared" si="60"/>
        <v>12</v>
      </c>
      <c r="AL79">
        <f t="shared" si="60"/>
        <v>61070</v>
      </c>
      <c r="AM79">
        <f t="shared" si="52"/>
        <v>0.16</v>
      </c>
      <c r="AN79">
        <f t="shared" si="53"/>
        <v>1.5</v>
      </c>
      <c r="AO79">
        <f t="shared" si="54"/>
        <v>5089</v>
      </c>
      <c r="AP79">
        <f t="shared" si="55"/>
        <v>13</v>
      </c>
      <c r="AQ79">
        <f t="shared" si="56"/>
        <v>7634</v>
      </c>
      <c r="AR79">
        <f t="shared" si="57"/>
        <v>8</v>
      </c>
      <c r="AS79">
        <f t="shared" si="58"/>
        <v>12</v>
      </c>
      <c r="AT79">
        <f t="shared" si="59"/>
        <v>61070</v>
      </c>
    </row>
    <row r="80" spans="4:46" ht="13.5">
      <c r="D80">
        <f t="shared" si="39"/>
        <v>11023109207</v>
      </c>
      <c r="E80">
        <f t="shared" si="40"/>
        <v>11023109208</v>
      </c>
      <c r="F80">
        <v>1102</v>
      </c>
      <c r="G80">
        <v>74</v>
      </c>
      <c r="H80" s="18" t="s">
        <v>80</v>
      </c>
      <c r="I80">
        <f t="shared" si="37"/>
        <v>0</v>
      </c>
      <c r="J80">
        <f t="shared" si="37"/>
        <v>0</v>
      </c>
      <c r="K80">
        <f t="shared" si="37"/>
        <v>0</v>
      </c>
      <c r="L80">
        <f t="shared" si="38"/>
        <v>216</v>
      </c>
      <c r="M80">
        <f t="shared" si="38"/>
        <v>493</v>
      </c>
      <c r="N80">
        <f t="shared" si="38"/>
        <v>2969050</v>
      </c>
      <c r="O80">
        <f t="shared" si="42"/>
        <v>216</v>
      </c>
      <c r="P80">
        <f t="shared" si="43"/>
        <v>4.4444</v>
      </c>
      <c r="R80" s="51">
        <v>48</v>
      </c>
      <c r="S80" s="44">
        <f t="shared" si="41"/>
        <v>4.444446</v>
      </c>
      <c r="T80">
        <f t="shared" si="44"/>
        <v>2</v>
      </c>
      <c r="V80">
        <v>74</v>
      </c>
      <c r="W80" t="s">
        <v>8</v>
      </c>
      <c r="X80">
        <f t="shared" si="45"/>
        <v>9</v>
      </c>
      <c r="Y80" t="str">
        <f t="shared" si="46"/>
        <v>その他の感染症及び寄生虫症</v>
      </c>
      <c r="Z80">
        <f t="shared" si="46"/>
        <v>7</v>
      </c>
      <c r="AA80">
        <f t="shared" si="46"/>
        <v>0.144</v>
      </c>
      <c r="AB80">
        <f t="shared" si="46"/>
        <v>0</v>
      </c>
      <c r="AC80">
        <f t="shared" si="46"/>
        <v>0</v>
      </c>
      <c r="AD80">
        <f t="shared" si="61"/>
        <v>0</v>
      </c>
      <c r="AE80">
        <f t="shared" si="47"/>
        <v>0</v>
      </c>
      <c r="AF80">
        <f t="shared" si="48"/>
        <v>0</v>
      </c>
      <c r="AG80">
        <f t="shared" si="49"/>
        <v>0</v>
      </c>
      <c r="AH80">
        <f t="shared" si="50"/>
        <v>0</v>
      </c>
      <c r="AI80">
        <f t="shared" si="51"/>
        <v>0</v>
      </c>
      <c r="AJ80">
        <f t="shared" si="60"/>
        <v>7</v>
      </c>
      <c r="AK80">
        <f t="shared" si="60"/>
        <v>10</v>
      </c>
      <c r="AL80">
        <f t="shared" si="60"/>
        <v>48090</v>
      </c>
      <c r="AM80">
        <f t="shared" si="52"/>
        <v>0.14</v>
      </c>
      <c r="AN80">
        <f t="shared" si="53"/>
        <v>1.4</v>
      </c>
      <c r="AO80">
        <f t="shared" si="54"/>
        <v>4809</v>
      </c>
      <c r="AP80">
        <f t="shared" si="55"/>
        <v>10</v>
      </c>
      <c r="AQ80">
        <f t="shared" si="56"/>
        <v>6870</v>
      </c>
      <c r="AR80">
        <f t="shared" si="57"/>
        <v>7</v>
      </c>
      <c r="AS80">
        <f t="shared" si="58"/>
        <v>10</v>
      </c>
      <c r="AT80">
        <f t="shared" si="59"/>
        <v>48090</v>
      </c>
    </row>
    <row r="81" spans="4:46" ht="13.5">
      <c r="D81">
        <f t="shared" si="39"/>
        <v>11033109207</v>
      </c>
      <c r="E81">
        <f t="shared" si="40"/>
        <v>11033109208</v>
      </c>
      <c r="F81">
        <v>1103</v>
      </c>
      <c r="G81">
        <v>75</v>
      </c>
      <c r="H81" s="18" t="s">
        <v>81</v>
      </c>
      <c r="I81">
        <f t="shared" si="37"/>
        <v>0</v>
      </c>
      <c r="J81">
        <f t="shared" si="37"/>
        <v>0</v>
      </c>
      <c r="K81">
        <f t="shared" si="37"/>
        <v>0</v>
      </c>
      <c r="L81">
        <f t="shared" si="38"/>
        <v>192</v>
      </c>
      <c r="M81">
        <f t="shared" si="38"/>
        <v>501</v>
      </c>
      <c r="N81">
        <f t="shared" si="38"/>
        <v>3767050</v>
      </c>
      <c r="O81">
        <f t="shared" si="42"/>
        <v>192</v>
      </c>
      <c r="P81">
        <f t="shared" si="43"/>
        <v>3.9506</v>
      </c>
      <c r="R81" s="51">
        <v>47</v>
      </c>
      <c r="S81" s="44">
        <f t="shared" si="41"/>
        <v>3.950645</v>
      </c>
      <c r="T81">
        <f t="shared" si="44"/>
        <v>4</v>
      </c>
      <c r="V81">
        <v>75</v>
      </c>
      <c r="W81" t="s">
        <v>8</v>
      </c>
      <c r="X81">
        <f t="shared" si="45"/>
        <v>12</v>
      </c>
      <c r="Y81" t="str">
        <f t="shared" si="46"/>
        <v>直腸Ｓ状結腸移行部及び直腸の悪性新生物</v>
      </c>
      <c r="Z81">
        <f t="shared" si="46"/>
        <v>7</v>
      </c>
      <c r="AA81">
        <f t="shared" si="46"/>
        <v>0.144</v>
      </c>
      <c r="AB81">
        <f t="shared" si="46"/>
        <v>1</v>
      </c>
      <c r="AC81">
        <f t="shared" si="46"/>
        <v>1</v>
      </c>
      <c r="AD81">
        <f t="shared" si="61"/>
        <v>118516</v>
      </c>
      <c r="AE81">
        <f t="shared" si="47"/>
        <v>0.02</v>
      </c>
      <c r="AF81">
        <f t="shared" si="48"/>
        <v>1</v>
      </c>
      <c r="AG81">
        <f t="shared" si="49"/>
        <v>118516</v>
      </c>
      <c r="AH81">
        <f t="shared" si="50"/>
        <v>24</v>
      </c>
      <c r="AI81">
        <f t="shared" si="51"/>
        <v>118516</v>
      </c>
      <c r="AJ81">
        <f t="shared" si="60"/>
        <v>6</v>
      </c>
      <c r="AK81">
        <f t="shared" si="60"/>
        <v>11</v>
      </c>
      <c r="AL81">
        <f t="shared" si="60"/>
        <v>260680</v>
      </c>
      <c r="AM81">
        <f t="shared" si="52"/>
        <v>0.12</v>
      </c>
      <c r="AN81">
        <f t="shared" si="53"/>
        <v>1.8</v>
      </c>
      <c r="AO81">
        <f t="shared" si="54"/>
        <v>23698</v>
      </c>
      <c r="AP81">
        <f t="shared" si="55"/>
        <v>54</v>
      </c>
      <c r="AQ81">
        <f t="shared" si="56"/>
        <v>43447</v>
      </c>
      <c r="AR81">
        <f t="shared" si="57"/>
        <v>7</v>
      </c>
      <c r="AS81">
        <f t="shared" si="58"/>
        <v>12</v>
      </c>
      <c r="AT81">
        <f t="shared" si="59"/>
        <v>379196</v>
      </c>
    </row>
    <row r="82" spans="4:46" ht="13.5">
      <c r="D82">
        <f t="shared" si="39"/>
        <v>11043109207</v>
      </c>
      <c r="E82">
        <f t="shared" si="40"/>
        <v>11043109208</v>
      </c>
      <c r="F82">
        <v>1104</v>
      </c>
      <c r="G82">
        <v>76</v>
      </c>
      <c r="H82" s="18" t="s">
        <v>82</v>
      </c>
      <c r="I82">
        <f t="shared" si="37"/>
        <v>0</v>
      </c>
      <c r="J82">
        <f t="shared" si="37"/>
        <v>0</v>
      </c>
      <c r="K82">
        <f t="shared" si="37"/>
        <v>0</v>
      </c>
      <c r="L82">
        <f t="shared" si="38"/>
        <v>31</v>
      </c>
      <c r="M82">
        <f t="shared" si="38"/>
        <v>49</v>
      </c>
      <c r="N82">
        <f t="shared" si="38"/>
        <v>350180</v>
      </c>
      <c r="O82">
        <f t="shared" si="42"/>
        <v>31</v>
      </c>
      <c r="P82">
        <f t="shared" si="43"/>
        <v>0.6379</v>
      </c>
      <c r="R82" s="51">
        <v>46</v>
      </c>
      <c r="S82" s="44">
        <f t="shared" si="41"/>
        <v>0.6379440000000001</v>
      </c>
      <c r="T82">
        <f t="shared" si="44"/>
        <v>37</v>
      </c>
      <c r="V82">
        <v>76</v>
      </c>
      <c r="W82" t="s">
        <v>8</v>
      </c>
      <c r="X82">
        <f t="shared" si="45"/>
        <v>33</v>
      </c>
      <c r="Y82" t="str">
        <f t="shared" si="46"/>
        <v>パーキンソン病</v>
      </c>
      <c r="Z82">
        <f t="shared" si="46"/>
        <v>7</v>
      </c>
      <c r="AA82">
        <f t="shared" si="46"/>
        <v>0.144</v>
      </c>
      <c r="AB82">
        <f t="shared" si="46"/>
        <v>0</v>
      </c>
      <c r="AC82">
        <f t="shared" si="46"/>
        <v>0</v>
      </c>
      <c r="AD82">
        <f t="shared" si="61"/>
        <v>0</v>
      </c>
      <c r="AE82">
        <f t="shared" si="47"/>
        <v>0</v>
      </c>
      <c r="AF82">
        <f t="shared" si="48"/>
        <v>0</v>
      </c>
      <c r="AG82">
        <f t="shared" si="49"/>
        <v>0</v>
      </c>
      <c r="AH82">
        <f t="shared" si="50"/>
        <v>0</v>
      </c>
      <c r="AI82">
        <f t="shared" si="51"/>
        <v>0</v>
      </c>
      <c r="AJ82">
        <f t="shared" si="60"/>
        <v>7</v>
      </c>
      <c r="AK82">
        <f t="shared" si="60"/>
        <v>17</v>
      </c>
      <c r="AL82">
        <f t="shared" si="60"/>
        <v>99160</v>
      </c>
      <c r="AM82">
        <f t="shared" si="52"/>
        <v>0.14</v>
      </c>
      <c r="AN82">
        <f t="shared" si="53"/>
        <v>2.4</v>
      </c>
      <c r="AO82">
        <f t="shared" si="54"/>
        <v>5833</v>
      </c>
      <c r="AP82">
        <f t="shared" si="55"/>
        <v>20</v>
      </c>
      <c r="AQ82">
        <f t="shared" si="56"/>
        <v>14166</v>
      </c>
      <c r="AR82">
        <f t="shared" si="57"/>
        <v>7</v>
      </c>
      <c r="AS82">
        <f t="shared" si="58"/>
        <v>17</v>
      </c>
      <c r="AT82">
        <f t="shared" si="59"/>
        <v>99160</v>
      </c>
    </row>
    <row r="83" spans="4:46" ht="13.5">
      <c r="D83">
        <f t="shared" si="39"/>
        <v>11053109207</v>
      </c>
      <c r="E83">
        <f t="shared" si="40"/>
        <v>11053109208</v>
      </c>
      <c r="F83">
        <v>1105</v>
      </c>
      <c r="G83">
        <v>77</v>
      </c>
      <c r="H83" s="18" t="s">
        <v>83</v>
      </c>
      <c r="I83">
        <f t="shared" si="37"/>
        <v>0</v>
      </c>
      <c r="J83">
        <f t="shared" si="37"/>
        <v>0</v>
      </c>
      <c r="K83">
        <f t="shared" si="37"/>
        <v>0</v>
      </c>
      <c r="L83">
        <f t="shared" si="38"/>
        <v>63</v>
      </c>
      <c r="M83">
        <f t="shared" si="38"/>
        <v>107</v>
      </c>
      <c r="N83">
        <f t="shared" si="38"/>
        <v>725260</v>
      </c>
      <c r="O83">
        <f t="shared" si="42"/>
        <v>63</v>
      </c>
      <c r="P83">
        <f t="shared" si="43"/>
        <v>1.2963</v>
      </c>
      <c r="R83" s="51">
        <v>45</v>
      </c>
      <c r="S83" s="44">
        <f t="shared" si="41"/>
        <v>1.296343</v>
      </c>
      <c r="T83">
        <f t="shared" si="44"/>
        <v>13</v>
      </c>
      <c r="V83">
        <v>77</v>
      </c>
      <c r="W83" t="s">
        <v>8</v>
      </c>
      <c r="X83">
        <f t="shared" si="45"/>
        <v>44</v>
      </c>
      <c r="Y83" t="str">
        <f t="shared" si="46"/>
        <v>その他の外耳疾患</v>
      </c>
      <c r="Z83">
        <f t="shared" si="46"/>
        <v>7</v>
      </c>
      <c r="AA83">
        <f t="shared" si="46"/>
        <v>0.144</v>
      </c>
      <c r="AB83">
        <f t="shared" si="46"/>
        <v>0</v>
      </c>
      <c r="AC83">
        <f t="shared" si="46"/>
        <v>0</v>
      </c>
      <c r="AD83">
        <f t="shared" si="61"/>
        <v>0</v>
      </c>
      <c r="AE83">
        <f t="shared" si="47"/>
        <v>0</v>
      </c>
      <c r="AF83">
        <f t="shared" si="48"/>
        <v>0</v>
      </c>
      <c r="AG83">
        <f t="shared" si="49"/>
        <v>0</v>
      </c>
      <c r="AH83">
        <f t="shared" si="50"/>
        <v>0</v>
      </c>
      <c r="AI83">
        <f t="shared" si="51"/>
        <v>0</v>
      </c>
      <c r="AJ83">
        <f t="shared" si="60"/>
        <v>7</v>
      </c>
      <c r="AK83">
        <f t="shared" si="60"/>
        <v>8</v>
      </c>
      <c r="AL83">
        <f t="shared" si="60"/>
        <v>31310</v>
      </c>
      <c r="AM83">
        <f t="shared" si="52"/>
        <v>0.14</v>
      </c>
      <c r="AN83">
        <f t="shared" si="53"/>
        <v>1.1</v>
      </c>
      <c r="AO83">
        <f t="shared" si="54"/>
        <v>3914</v>
      </c>
      <c r="AP83">
        <f t="shared" si="55"/>
        <v>6</v>
      </c>
      <c r="AQ83">
        <f t="shared" si="56"/>
        <v>4473</v>
      </c>
      <c r="AR83">
        <f t="shared" si="57"/>
        <v>7</v>
      </c>
      <c r="AS83">
        <f t="shared" si="58"/>
        <v>8</v>
      </c>
      <c r="AT83">
        <f t="shared" si="59"/>
        <v>31310</v>
      </c>
    </row>
    <row r="84" spans="4:46" ht="13.5">
      <c r="D84">
        <f t="shared" si="39"/>
        <v>11063109207</v>
      </c>
      <c r="E84">
        <f t="shared" si="40"/>
        <v>11063109208</v>
      </c>
      <c r="F84">
        <v>1106</v>
      </c>
      <c r="G84">
        <v>78</v>
      </c>
      <c r="H84" s="18" t="s">
        <v>84</v>
      </c>
      <c r="I84">
        <f t="shared" si="37"/>
        <v>0</v>
      </c>
      <c r="J84">
        <f t="shared" si="37"/>
        <v>0</v>
      </c>
      <c r="K84">
        <f t="shared" si="37"/>
        <v>0</v>
      </c>
      <c r="L84">
        <f t="shared" si="38"/>
        <v>3</v>
      </c>
      <c r="M84">
        <f t="shared" si="38"/>
        <v>3</v>
      </c>
      <c r="N84">
        <f t="shared" si="38"/>
        <v>32520</v>
      </c>
      <c r="O84">
        <f t="shared" si="42"/>
        <v>3</v>
      </c>
      <c r="P84">
        <f t="shared" si="43"/>
        <v>0.0617</v>
      </c>
      <c r="R84" s="51">
        <v>44</v>
      </c>
      <c r="S84" s="44">
        <f t="shared" si="41"/>
        <v>0.061742</v>
      </c>
      <c r="T84">
        <f t="shared" si="44"/>
        <v>98</v>
      </c>
      <c r="V84">
        <v>78</v>
      </c>
      <c r="W84" t="s">
        <v>8</v>
      </c>
      <c r="X84">
        <f t="shared" si="45"/>
        <v>57</v>
      </c>
      <c r="Y84" t="str">
        <f t="shared" si="46"/>
        <v>その他の脳血管疾患</v>
      </c>
      <c r="Z84">
        <f t="shared" si="46"/>
        <v>7</v>
      </c>
      <c r="AA84">
        <f t="shared" si="46"/>
        <v>0.144</v>
      </c>
      <c r="AB84">
        <f t="shared" si="46"/>
        <v>1</v>
      </c>
      <c r="AC84">
        <f t="shared" si="46"/>
        <v>11</v>
      </c>
      <c r="AD84">
        <f t="shared" si="61"/>
        <v>596320</v>
      </c>
      <c r="AE84">
        <f t="shared" si="47"/>
        <v>0.02</v>
      </c>
      <c r="AF84">
        <f t="shared" si="48"/>
        <v>11</v>
      </c>
      <c r="AG84">
        <f t="shared" si="49"/>
        <v>54211</v>
      </c>
      <c r="AH84">
        <f t="shared" si="50"/>
        <v>123</v>
      </c>
      <c r="AI84">
        <f t="shared" si="51"/>
        <v>596320</v>
      </c>
      <c r="AJ84">
        <f t="shared" si="60"/>
        <v>6</v>
      </c>
      <c r="AK84">
        <f t="shared" si="60"/>
        <v>6</v>
      </c>
      <c r="AL84">
        <f t="shared" si="60"/>
        <v>45100</v>
      </c>
      <c r="AM84">
        <f t="shared" si="52"/>
        <v>0.12</v>
      </c>
      <c r="AN84">
        <f t="shared" si="53"/>
        <v>1</v>
      </c>
      <c r="AO84">
        <f t="shared" si="54"/>
        <v>7517</v>
      </c>
      <c r="AP84">
        <f t="shared" si="55"/>
        <v>9</v>
      </c>
      <c r="AQ84">
        <f t="shared" si="56"/>
        <v>7517</v>
      </c>
      <c r="AR84">
        <f t="shared" si="57"/>
        <v>7</v>
      </c>
      <c r="AS84">
        <f t="shared" si="58"/>
        <v>17</v>
      </c>
      <c r="AT84">
        <f t="shared" si="59"/>
        <v>641420</v>
      </c>
    </row>
    <row r="85" spans="4:46" ht="13.5">
      <c r="D85">
        <f t="shared" si="39"/>
        <v>11073109207</v>
      </c>
      <c r="E85">
        <f t="shared" si="40"/>
        <v>11073109208</v>
      </c>
      <c r="F85">
        <v>1107</v>
      </c>
      <c r="G85">
        <v>79</v>
      </c>
      <c r="H85" s="18" t="s">
        <v>85</v>
      </c>
      <c r="I85">
        <f t="shared" si="37"/>
        <v>0</v>
      </c>
      <c r="J85">
        <f t="shared" si="37"/>
        <v>0</v>
      </c>
      <c r="K85">
        <f t="shared" si="37"/>
        <v>0</v>
      </c>
      <c r="L85">
        <f t="shared" si="38"/>
        <v>19</v>
      </c>
      <c r="M85">
        <f t="shared" si="38"/>
        <v>30</v>
      </c>
      <c r="N85">
        <f t="shared" si="38"/>
        <v>204760</v>
      </c>
      <c r="O85">
        <f t="shared" si="42"/>
        <v>19</v>
      </c>
      <c r="P85">
        <f t="shared" si="43"/>
        <v>0.3909</v>
      </c>
      <c r="R85" s="51">
        <v>43</v>
      </c>
      <c r="S85" s="44">
        <f t="shared" si="41"/>
        <v>0.39094100000000004</v>
      </c>
      <c r="T85">
        <f t="shared" si="44"/>
        <v>46</v>
      </c>
      <c r="V85">
        <v>79</v>
      </c>
      <c r="W85" t="s">
        <v>8</v>
      </c>
      <c r="X85">
        <f t="shared" si="45"/>
        <v>65</v>
      </c>
      <c r="Y85" t="str">
        <f t="shared" si="46"/>
        <v>肺炎</v>
      </c>
      <c r="Z85">
        <f t="shared" si="46"/>
        <v>7</v>
      </c>
      <c r="AA85">
        <f t="shared" si="46"/>
        <v>0.144</v>
      </c>
      <c r="AB85">
        <f t="shared" si="46"/>
        <v>0</v>
      </c>
      <c r="AC85">
        <f t="shared" si="46"/>
        <v>0</v>
      </c>
      <c r="AD85">
        <f t="shared" si="61"/>
        <v>0</v>
      </c>
      <c r="AE85">
        <f t="shared" si="47"/>
        <v>0</v>
      </c>
      <c r="AF85">
        <f t="shared" si="48"/>
        <v>0</v>
      </c>
      <c r="AG85">
        <f t="shared" si="49"/>
        <v>0</v>
      </c>
      <c r="AH85">
        <f t="shared" si="50"/>
        <v>0</v>
      </c>
      <c r="AI85">
        <f t="shared" si="51"/>
        <v>0</v>
      </c>
      <c r="AJ85">
        <f t="shared" si="60"/>
        <v>7</v>
      </c>
      <c r="AK85">
        <f t="shared" si="60"/>
        <v>18</v>
      </c>
      <c r="AL85">
        <f t="shared" si="60"/>
        <v>181860</v>
      </c>
      <c r="AM85">
        <f t="shared" si="52"/>
        <v>0.14</v>
      </c>
      <c r="AN85">
        <f t="shared" si="53"/>
        <v>2.6</v>
      </c>
      <c r="AO85">
        <f t="shared" si="54"/>
        <v>10103</v>
      </c>
      <c r="AP85">
        <f t="shared" si="55"/>
        <v>37</v>
      </c>
      <c r="AQ85">
        <f t="shared" si="56"/>
        <v>25980</v>
      </c>
      <c r="AR85">
        <f t="shared" si="57"/>
        <v>7</v>
      </c>
      <c r="AS85">
        <f t="shared" si="58"/>
        <v>18</v>
      </c>
      <c r="AT85">
        <f t="shared" si="59"/>
        <v>181860</v>
      </c>
    </row>
    <row r="86" spans="4:46" ht="13.5">
      <c r="D86">
        <f t="shared" si="39"/>
        <v>11083109207</v>
      </c>
      <c r="E86">
        <f t="shared" si="40"/>
        <v>11083109208</v>
      </c>
      <c r="F86">
        <v>1108</v>
      </c>
      <c r="G86">
        <v>80</v>
      </c>
      <c r="H86" s="18" t="s">
        <v>86</v>
      </c>
      <c r="I86">
        <f t="shared" si="37"/>
        <v>2</v>
      </c>
      <c r="J86">
        <f t="shared" si="37"/>
        <v>44</v>
      </c>
      <c r="K86">
        <f t="shared" si="37"/>
        <v>1408048</v>
      </c>
      <c r="L86">
        <f t="shared" si="38"/>
        <v>2</v>
      </c>
      <c r="M86">
        <f t="shared" si="38"/>
        <v>3</v>
      </c>
      <c r="N86">
        <f t="shared" si="38"/>
        <v>39530</v>
      </c>
      <c r="O86">
        <f t="shared" si="42"/>
        <v>4</v>
      </c>
      <c r="P86">
        <f t="shared" si="43"/>
        <v>0.0823</v>
      </c>
      <c r="R86" s="51">
        <v>42</v>
      </c>
      <c r="S86" s="44">
        <f t="shared" si="41"/>
        <v>0.08234</v>
      </c>
      <c r="T86">
        <f t="shared" si="44"/>
        <v>94</v>
      </c>
      <c r="V86">
        <v>80</v>
      </c>
      <c r="W86" t="s">
        <v>8</v>
      </c>
      <c r="X86">
        <f t="shared" si="45"/>
        <v>109</v>
      </c>
      <c r="Y86" t="str">
        <f t="shared" si="46"/>
        <v>その他の妊娠、分娩及び産じょく</v>
      </c>
      <c r="Z86">
        <f t="shared" si="46"/>
        <v>7</v>
      </c>
      <c r="AA86">
        <f t="shared" si="46"/>
        <v>0.144</v>
      </c>
      <c r="AB86">
        <f t="shared" si="46"/>
        <v>3</v>
      </c>
      <c r="AC86">
        <f t="shared" si="46"/>
        <v>22</v>
      </c>
      <c r="AD86">
        <f t="shared" si="61"/>
        <v>818760</v>
      </c>
      <c r="AE86">
        <f t="shared" si="47"/>
        <v>0.06</v>
      </c>
      <c r="AF86">
        <f t="shared" si="48"/>
        <v>7.3</v>
      </c>
      <c r="AG86">
        <f t="shared" si="49"/>
        <v>37216</v>
      </c>
      <c r="AH86">
        <f t="shared" si="50"/>
        <v>168</v>
      </c>
      <c r="AI86">
        <f t="shared" si="51"/>
        <v>272920</v>
      </c>
      <c r="AJ86">
        <f t="shared" si="60"/>
        <v>4</v>
      </c>
      <c r="AK86">
        <f t="shared" si="60"/>
        <v>5</v>
      </c>
      <c r="AL86">
        <f t="shared" si="60"/>
        <v>24850</v>
      </c>
      <c r="AM86">
        <f t="shared" si="52"/>
        <v>0.08</v>
      </c>
      <c r="AN86">
        <f t="shared" si="53"/>
        <v>1.3</v>
      </c>
      <c r="AO86">
        <f t="shared" si="54"/>
        <v>4970</v>
      </c>
      <c r="AP86">
        <f t="shared" si="55"/>
        <v>5</v>
      </c>
      <c r="AQ86">
        <f t="shared" si="56"/>
        <v>6213</v>
      </c>
      <c r="AR86">
        <f t="shared" si="57"/>
        <v>7</v>
      </c>
      <c r="AS86">
        <f t="shared" si="58"/>
        <v>27</v>
      </c>
      <c r="AT86">
        <f t="shared" si="59"/>
        <v>843610</v>
      </c>
    </row>
    <row r="87" spans="4:46" ht="13.5">
      <c r="D87">
        <f t="shared" si="39"/>
        <v>11093109207</v>
      </c>
      <c r="E87">
        <f t="shared" si="40"/>
        <v>11093109208</v>
      </c>
      <c r="F87">
        <v>1109</v>
      </c>
      <c r="G87">
        <v>81</v>
      </c>
      <c r="H87" s="18" t="s">
        <v>87</v>
      </c>
      <c r="I87">
        <f aca="true" t="shared" si="62" ref="I87:K106">IF(ISNA(VLOOKUP($D87,toukeiＣ,I$4,FALSE))=TRUE,0,VLOOKUP($D87,toukeiＣ,I$4,FALSE))</f>
        <v>1</v>
      </c>
      <c r="J87">
        <f t="shared" si="62"/>
        <v>8</v>
      </c>
      <c r="K87">
        <f t="shared" si="62"/>
        <v>210990</v>
      </c>
      <c r="L87">
        <f aca="true" t="shared" si="63" ref="L87:N106">IF(ISNA(VLOOKUP($E87,toukeiＣ,L$4,FALSE))=TRUE,0,VLOOKUP($E87,toukeiＣ,L$4,FALSE))</f>
        <v>13</v>
      </c>
      <c r="M87">
        <f t="shared" si="63"/>
        <v>18</v>
      </c>
      <c r="N87">
        <f t="shared" si="63"/>
        <v>196840</v>
      </c>
      <c r="O87">
        <f t="shared" si="42"/>
        <v>14</v>
      </c>
      <c r="P87">
        <f t="shared" si="43"/>
        <v>0.2881</v>
      </c>
      <c r="R87" s="51">
        <v>41</v>
      </c>
      <c r="S87" s="44">
        <f t="shared" si="41"/>
        <v>0.28813900000000003</v>
      </c>
      <c r="T87">
        <f t="shared" si="44"/>
        <v>57</v>
      </c>
      <c r="V87">
        <v>81</v>
      </c>
      <c r="W87" t="s">
        <v>8</v>
      </c>
      <c r="X87">
        <f t="shared" si="45"/>
        <v>113</v>
      </c>
      <c r="Y87" t="str">
        <f t="shared" si="46"/>
        <v>その他の先天奇形、変形及び染色体異常</v>
      </c>
      <c r="Z87">
        <f t="shared" si="46"/>
        <v>7</v>
      </c>
      <c r="AA87">
        <f t="shared" si="46"/>
        <v>0.144</v>
      </c>
      <c r="AB87">
        <f t="shared" si="46"/>
        <v>1</v>
      </c>
      <c r="AC87">
        <f t="shared" si="46"/>
        <v>3</v>
      </c>
      <c r="AD87">
        <f t="shared" si="61"/>
        <v>535940</v>
      </c>
      <c r="AE87">
        <f t="shared" si="47"/>
        <v>0.02</v>
      </c>
      <c r="AF87">
        <f t="shared" si="48"/>
        <v>3</v>
      </c>
      <c r="AG87">
        <f t="shared" si="49"/>
        <v>178647</v>
      </c>
      <c r="AH87">
        <f t="shared" si="50"/>
        <v>110</v>
      </c>
      <c r="AI87">
        <f t="shared" si="51"/>
        <v>535940</v>
      </c>
      <c r="AJ87">
        <f t="shared" si="60"/>
        <v>6</v>
      </c>
      <c r="AK87">
        <f t="shared" si="60"/>
        <v>8</v>
      </c>
      <c r="AL87">
        <f t="shared" si="60"/>
        <v>31540</v>
      </c>
      <c r="AM87">
        <f t="shared" si="52"/>
        <v>0.12</v>
      </c>
      <c r="AN87">
        <f t="shared" si="53"/>
        <v>1.3</v>
      </c>
      <c r="AO87">
        <f t="shared" si="54"/>
        <v>3943</v>
      </c>
      <c r="AP87">
        <f t="shared" si="55"/>
        <v>6</v>
      </c>
      <c r="AQ87">
        <f t="shared" si="56"/>
        <v>5257</v>
      </c>
      <c r="AR87">
        <f t="shared" si="57"/>
        <v>7</v>
      </c>
      <c r="AS87">
        <f t="shared" si="58"/>
        <v>11</v>
      </c>
      <c r="AT87">
        <f t="shared" si="59"/>
        <v>567480</v>
      </c>
    </row>
    <row r="88" spans="4:46" ht="13.5">
      <c r="D88">
        <f t="shared" si="39"/>
        <v>11103109207</v>
      </c>
      <c r="E88">
        <f t="shared" si="40"/>
        <v>11103109208</v>
      </c>
      <c r="F88">
        <v>1110</v>
      </c>
      <c r="G88">
        <v>82</v>
      </c>
      <c r="H88" s="18" t="s">
        <v>88</v>
      </c>
      <c r="I88">
        <f t="shared" si="62"/>
        <v>1</v>
      </c>
      <c r="J88">
        <f t="shared" si="62"/>
        <v>4</v>
      </c>
      <c r="K88">
        <f t="shared" si="62"/>
        <v>141940</v>
      </c>
      <c r="L88">
        <f t="shared" si="63"/>
        <v>3</v>
      </c>
      <c r="M88">
        <f t="shared" si="63"/>
        <v>4</v>
      </c>
      <c r="N88">
        <f t="shared" si="63"/>
        <v>24630</v>
      </c>
      <c r="O88">
        <f t="shared" si="42"/>
        <v>4</v>
      </c>
      <c r="P88">
        <f t="shared" si="43"/>
        <v>0.0823</v>
      </c>
      <c r="R88" s="51">
        <v>40</v>
      </c>
      <c r="S88" s="44">
        <f t="shared" si="41"/>
        <v>0.082338</v>
      </c>
      <c r="T88">
        <f t="shared" si="44"/>
        <v>95</v>
      </c>
      <c r="V88">
        <v>82</v>
      </c>
      <c r="W88" t="s">
        <v>8</v>
      </c>
      <c r="X88">
        <f t="shared" si="45"/>
        <v>31</v>
      </c>
      <c r="Y88" t="str">
        <f t="shared" si="46"/>
        <v>精神遅滞</v>
      </c>
      <c r="Z88">
        <f t="shared" si="46"/>
        <v>6</v>
      </c>
      <c r="AA88">
        <f t="shared" si="46"/>
        <v>0.1235</v>
      </c>
      <c r="AB88">
        <f t="shared" si="46"/>
        <v>1</v>
      </c>
      <c r="AC88">
        <f t="shared" si="46"/>
        <v>31</v>
      </c>
      <c r="AD88">
        <f t="shared" si="61"/>
        <v>680340</v>
      </c>
      <c r="AE88">
        <f t="shared" si="47"/>
        <v>0.02</v>
      </c>
      <c r="AF88">
        <f t="shared" si="48"/>
        <v>31</v>
      </c>
      <c r="AG88">
        <f t="shared" si="49"/>
        <v>21946</v>
      </c>
      <c r="AH88">
        <f t="shared" si="50"/>
        <v>140</v>
      </c>
      <c r="AI88">
        <f t="shared" si="51"/>
        <v>680340</v>
      </c>
      <c r="AJ88">
        <f t="shared" si="60"/>
        <v>5</v>
      </c>
      <c r="AK88">
        <f t="shared" si="60"/>
        <v>6</v>
      </c>
      <c r="AL88">
        <f t="shared" si="60"/>
        <v>13840</v>
      </c>
      <c r="AM88">
        <f t="shared" si="52"/>
        <v>0.1</v>
      </c>
      <c r="AN88">
        <f t="shared" si="53"/>
        <v>1.2</v>
      </c>
      <c r="AO88">
        <f t="shared" si="54"/>
        <v>2307</v>
      </c>
      <c r="AP88">
        <f t="shared" si="55"/>
        <v>3</v>
      </c>
      <c r="AQ88">
        <f t="shared" si="56"/>
        <v>2768</v>
      </c>
      <c r="AR88">
        <f t="shared" si="57"/>
        <v>6</v>
      </c>
      <c r="AS88">
        <f t="shared" si="58"/>
        <v>37</v>
      </c>
      <c r="AT88">
        <f t="shared" si="59"/>
        <v>694180</v>
      </c>
    </row>
    <row r="89" spans="4:46" ht="13.5">
      <c r="D89">
        <f t="shared" si="39"/>
        <v>11113109207</v>
      </c>
      <c r="E89">
        <f t="shared" si="40"/>
        <v>11113109208</v>
      </c>
      <c r="F89">
        <v>1111</v>
      </c>
      <c r="G89">
        <v>83</v>
      </c>
      <c r="H89" s="18" t="s">
        <v>89</v>
      </c>
      <c r="I89">
        <f t="shared" si="62"/>
        <v>0</v>
      </c>
      <c r="J89">
        <f t="shared" si="62"/>
        <v>0</v>
      </c>
      <c r="K89">
        <f t="shared" si="62"/>
        <v>0</v>
      </c>
      <c r="L89">
        <f t="shared" si="63"/>
        <v>2</v>
      </c>
      <c r="M89">
        <f t="shared" si="63"/>
        <v>5</v>
      </c>
      <c r="N89">
        <f t="shared" si="63"/>
        <v>46020</v>
      </c>
      <c r="O89">
        <f t="shared" si="42"/>
        <v>2</v>
      </c>
      <c r="P89">
        <f t="shared" si="43"/>
        <v>0.0412</v>
      </c>
      <c r="R89" s="51">
        <v>39</v>
      </c>
      <c r="S89" s="44">
        <f t="shared" si="41"/>
        <v>0.041237</v>
      </c>
      <c r="T89">
        <f t="shared" si="44"/>
        <v>102</v>
      </c>
      <c r="V89">
        <v>83</v>
      </c>
      <c r="W89" t="s">
        <v>8</v>
      </c>
      <c r="X89">
        <f t="shared" si="45"/>
        <v>94</v>
      </c>
      <c r="Y89" t="str">
        <f t="shared" si="46"/>
        <v>その他の脊柱障害</v>
      </c>
      <c r="Z89">
        <f t="shared" si="46"/>
        <v>6</v>
      </c>
      <c r="AA89">
        <f t="shared" si="46"/>
        <v>0.1235</v>
      </c>
      <c r="AB89">
        <f t="shared" si="46"/>
        <v>0</v>
      </c>
      <c r="AC89">
        <f t="shared" si="46"/>
        <v>0</v>
      </c>
      <c r="AD89">
        <f t="shared" si="61"/>
        <v>0</v>
      </c>
      <c r="AE89">
        <f>ROUND(AB89/$F$3*100,2)</f>
        <v>0</v>
      </c>
      <c r="AF89">
        <f>IF(AB89=0,0,ROUND(AC89/AB89,1))</f>
        <v>0</v>
      </c>
      <c r="AG89">
        <f>IF(AC89=0,0,ROUND(AD89/AC89,0))</f>
        <v>0</v>
      </c>
      <c r="AH89">
        <f>ROUND(AD89/$F$3,0)</f>
        <v>0</v>
      </c>
      <c r="AI89">
        <f>IF(AB89=0,0,ROUND(AD89/AB89,0))</f>
        <v>0</v>
      </c>
      <c r="AJ89">
        <f t="shared" si="60"/>
        <v>6</v>
      </c>
      <c r="AK89">
        <f t="shared" si="60"/>
        <v>13</v>
      </c>
      <c r="AL89">
        <f t="shared" si="60"/>
        <v>42430</v>
      </c>
      <c r="AM89">
        <f>ROUND(AJ89/$F$3*100,2)</f>
        <v>0.12</v>
      </c>
      <c r="AN89">
        <f>IF(AJ89=0,0,ROUND(AK89/AJ89,1))</f>
        <v>2.2</v>
      </c>
      <c r="AO89">
        <f>IF(AK89=0,0,ROUND(AL89/AK89,0))</f>
        <v>3264</v>
      </c>
      <c r="AP89">
        <f>ROUND(AL89/$F$3,0)</f>
        <v>9</v>
      </c>
      <c r="AQ89">
        <f>IF(AJ89=0,0,ROUND(AL89/AJ89,0))</f>
        <v>7072</v>
      </c>
      <c r="AR89">
        <f t="shared" si="57"/>
        <v>6</v>
      </c>
      <c r="AS89">
        <f t="shared" si="58"/>
        <v>13</v>
      </c>
      <c r="AT89">
        <f t="shared" si="59"/>
        <v>42430</v>
      </c>
    </row>
    <row r="90" spans="4:46" ht="13.5">
      <c r="D90">
        <f t="shared" si="39"/>
        <v>11123109207</v>
      </c>
      <c r="E90">
        <f t="shared" si="40"/>
        <v>11123109208</v>
      </c>
      <c r="F90">
        <v>1112</v>
      </c>
      <c r="G90">
        <v>84</v>
      </c>
      <c r="H90" s="18" t="s">
        <v>90</v>
      </c>
      <c r="I90">
        <f t="shared" si="62"/>
        <v>3</v>
      </c>
      <c r="J90">
        <f t="shared" si="62"/>
        <v>33</v>
      </c>
      <c r="K90">
        <f t="shared" si="62"/>
        <v>1163634</v>
      </c>
      <c r="L90">
        <f t="shared" si="63"/>
        <v>59</v>
      </c>
      <c r="M90">
        <f t="shared" si="63"/>
        <v>78</v>
      </c>
      <c r="N90">
        <f t="shared" si="63"/>
        <v>1865130</v>
      </c>
      <c r="O90">
        <f t="shared" si="42"/>
        <v>62</v>
      </c>
      <c r="P90">
        <f t="shared" si="43"/>
        <v>1.2757</v>
      </c>
      <c r="R90" s="51">
        <v>38</v>
      </c>
      <c r="S90" s="44">
        <f t="shared" si="41"/>
        <v>1.275736</v>
      </c>
      <c r="T90">
        <f t="shared" si="44"/>
        <v>14</v>
      </c>
      <c r="V90">
        <v>84</v>
      </c>
      <c r="W90" t="s">
        <v>8</v>
      </c>
      <c r="X90">
        <f t="shared" si="45"/>
        <v>98</v>
      </c>
      <c r="Y90" t="str">
        <f t="shared" si="46"/>
        <v>糸球体疾患及び腎尿細管間質性疾患</v>
      </c>
      <c r="Z90">
        <f t="shared" si="46"/>
        <v>6</v>
      </c>
      <c r="AA90">
        <f t="shared" si="46"/>
        <v>0.1235</v>
      </c>
      <c r="AB90">
        <f t="shared" si="46"/>
        <v>0</v>
      </c>
      <c r="AC90">
        <f t="shared" si="46"/>
        <v>0</v>
      </c>
      <c r="AD90">
        <f t="shared" si="61"/>
        <v>0</v>
      </c>
      <c r="AE90">
        <f aca="true" t="shared" si="64" ref="AE90:AE127">ROUND(AB90/$F$3*100,2)</f>
        <v>0</v>
      </c>
      <c r="AF90">
        <f aca="true" t="shared" si="65" ref="AF90:AF127">IF(AB90=0,0,ROUND(AC90/AB90,1))</f>
        <v>0</v>
      </c>
      <c r="AG90">
        <f aca="true" t="shared" si="66" ref="AG90:AG127">IF(AC90=0,0,ROUND(AD90/AC90,0))</f>
        <v>0</v>
      </c>
      <c r="AH90">
        <f aca="true" t="shared" si="67" ref="AH90:AH127">ROUND(AD90/$F$3,0)</f>
        <v>0</v>
      </c>
      <c r="AI90">
        <f aca="true" t="shared" si="68" ref="AI90:AI127">IF(AB90=0,0,ROUND(AD90/AB90,0))</f>
        <v>0</v>
      </c>
      <c r="AJ90">
        <f t="shared" si="60"/>
        <v>6</v>
      </c>
      <c r="AK90">
        <f t="shared" si="60"/>
        <v>8</v>
      </c>
      <c r="AL90">
        <f t="shared" si="60"/>
        <v>59070</v>
      </c>
      <c r="AM90">
        <f aca="true" t="shared" si="69" ref="AM90:AM127">ROUND(AJ90/$F$3*100,2)</f>
        <v>0.12</v>
      </c>
      <c r="AN90">
        <f aca="true" t="shared" si="70" ref="AN90:AN127">IF(AJ90=0,0,ROUND(AK90/AJ90,1))</f>
        <v>1.3</v>
      </c>
      <c r="AO90">
        <f aca="true" t="shared" si="71" ref="AO90:AO127">IF(AK90=0,0,ROUND(AL90/AK90,0))</f>
        <v>7384</v>
      </c>
      <c r="AP90">
        <f aca="true" t="shared" si="72" ref="AP90:AP127">ROUND(AL90/$F$3,0)</f>
        <v>12</v>
      </c>
      <c r="AQ90">
        <f aca="true" t="shared" si="73" ref="AQ90:AQ127">IF(AJ90=0,0,ROUND(AL90/AJ90,0))</f>
        <v>9845</v>
      </c>
      <c r="AR90">
        <f t="shared" si="57"/>
        <v>6</v>
      </c>
      <c r="AS90">
        <f t="shared" si="58"/>
        <v>8</v>
      </c>
      <c r="AT90">
        <f t="shared" si="59"/>
        <v>59070</v>
      </c>
    </row>
    <row r="91" spans="4:46" ht="13.5">
      <c r="D91">
        <f t="shared" si="39"/>
        <v>12013109207</v>
      </c>
      <c r="E91">
        <f t="shared" si="40"/>
        <v>12013109208</v>
      </c>
      <c r="F91">
        <v>1201</v>
      </c>
      <c r="G91">
        <v>85</v>
      </c>
      <c r="H91" s="18" t="s">
        <v>91</v>
      </c>
      <c r="I91">
        <f t="shared" si="62"/>
        <v>0</v>
      </c>
      <c r="J91">
        <f t="shared" si="62"/>
        <v>0</v>
      </c>
      <c r="K91">
        <f t="shared" si="62"/>
        <v>0</v>
      </c>
      <c r="L91">
        <f t="shared" si="63"/>
        <v>8</v>
      </c>
      <c r="M91">
        <f t="shared" si="63"/>
        <v>12</v>
      </c>
      <c r="N91">
        <f t="shared" si="63"/>
        <v>61070</v>
      </c>
      <c r="O91">
        <f t="shared" si="42"/>
        <v>8</v>
      </c>
      <c r="P91">
        <f t="shared" si="43"/>
        <v>0.1646</v>
      </c>
      <c r="R91" s="51">
        <v>37</v>
      </c>
      <c r="S91" s="44">
        <f t="shared" si="41"/>
        <v>0.164635</v>
      </c>
      <c r="T91">
        <f t="shared" si="44"/>
        <v>73</v>
      </c>
      <c r="V91">
        <v>85</v>
      </c>
      <c r="W91" t="s">
        <v>8</v>
      </c>
      <c r="X91">
        <f t="shared" si="45"/>
        <v>117</v>
      </c>
      <c r="Y91" t="str">
        <f t="shared" si="46"/>
        <v>熱傷及び腐食</v>
      </c>
      <c r="Z91">
        <f t="shared" si="46"/>
        <v>6</v>
      </c>
      <c r="AA91">
        <f t="shared" si="46"/>
        <v>0.1235</v>
      </c>
      <c r="AB91">
        <f t="shared" si="46"/>
        <v>0</v>
      </c>
      <c r="AC91">
        <f t="shared" si="46"/>
        <v>0</v>
      </c>
      <c r="AD91">
        <f t="shared" si="61"/>
        <v>0</v>
      </c>
      <c r="AE91">
        <f t="shared" si="64"/>
        <v>0</v>
      </c>
      <c r="AF91">
        <f t="shared" si="65"/>
        <v>0</v>
      </c>
      <c r="AG91">
        <f t="shared" si="66"/>
        <v>0</v>
      </c>
      <c r="AH91">
        <f t="shared" si="67"/>
        <v>0</v>
      </c>
      <c r="AI91">
        <f t="shared" si="68"/>
        <v>0</v>
      </c>
      <c r="AJ91">
        <f t="shared" si="60"/>
        <v>6</v>
      </c>
      <c r="AK91">
        <f t="shared" si="60"/>
        <v>38</v>
      </c>
      <c r="AL91">
        <f t="shared" si="60"/>
        <v>105770</v>
      </c>
      <c r="AM91">
        <f t="shared" si="69"/>
        <v>0.12</v>
      </c>
      <c r="AN91">
        <f t="shared" si="70"/>
        <v>6.3</v>
      </c>
      <c r="AO91">
        <f t="shared" si="71"/>
        <v>2783</v>
      </c>
      <c r="AP91">
        <f t="shared" si="72"/>
        <v>22</v>
      </c>
      <c r="AQ91">
        <f t="shared" si="73"/>
        <v>17628</v>
      </c>
      <c r="AR91">
        <f t="shared" si="57"/>
        <v>6</v>
      </c>
      <c r="AS91">
        <f t="shared" si="58"/>
        <v>38</v>
      </c>
      <c r="AT91">
        <f t="shared" si="59"/>
        <v>105770</v>
      </c>
    </row>
    <row r="92" spans="4:46" ht="13.5">
      <c r="D92">
        <f t="shared" si="39"/>
        <v>12023109207</v>
      </c>
      <c r="E92">
        <f t="shared" si="40"/>
        <v>12023109208</v>
      </c>
      <c r="F92">
        <v>1202</v>
      </c>
      <c r="G92">
        <v>86</v>
      </c>
      <c r="H92" s="18" t="s">
        <v>92</v>
      </c>
      <c r="I92">
        <f t="shared" si="62"/>
        <v>1</v>
      </c>
      <c r="J92">
        <f t="shared" si="62"/>
        <v>13</v>
      </c>
      <c r="K92">
        <f t="shared" si="62"/>
        <v>298570</v>
      </c>
      <c r="L92">
        <f t="shared" si="63"/>
        <v>86</v>
      </c>
      <c r="M92">
        <f t="shared" si="63"/>
        <v>114</v>
      </c>
      <c r="N92">
        <f t="shared" si="63"/>
        <v>389490</v>
      </c>
      <c r="O92">
        <f t="shared" si="42"/>
        <v>87</v>
      </c>
      <c r="P92">
        <f t="shared" si="43"/>
        <v>1.7901</v>
      </c>
      <c r="R92" s="51">
        <v>36</v>
      </c>
      <c r="S92" s="44">
        <f t="shared" si="41"/>
        <v>1.7901340000000001</v>
      </c>
      <c r="T92">
        <f t="shared" si="44"/>
        <v>8</v>
      </c>
      <c r="V92">
        <v>86</v>
      </c>
      <c r="W92" t="s">
        <v>8</v>
      </c>
      <c r="X92">
        <f t="shared" si="45"/>
        <v>13</v>
      </c>
      <c r="Y92" t="str">
        <f t="shared" si="46"/>
        <v>肝及び肝内胆管の悪性新生物</v>
      </c>
      <c r="Z92">
        <f t="shared" si="46"/>
        <v>5</v>
      </c>
      <c r="AA92">
        <f t="shared" si="46"/>
        <v>0.1029</v>
      </c>
      <c r="AB92">
        <f t="shared" si="46"/>
        <v>2</v>
      </c>
      <c r="AC92">
        <f t="shared" si="46"/>
        <v>4</v>
      </c>
      <c r="AD92">
        <f t="shared" si="61"/>
        <v>367346</v>
      </c>
      <c r="AE92">
        <f t="shared" si="64"/>
        <v>0.04</v>
      </c>
      <c r="AF92">
        <f t="shared" si="65"/>
        <v>2</v>
      </c>
      <c r="AG92">
        <f t="shared" si="66"/>
        <v>91837</v>
      </c>
      <c r="AH92">
        <f t="shared" si="67"/>
        <v>76</v>
      </c>
      <c r="AI92">
        <f t="shared" si="68"/>
        <v>183673</v>
      </c>
      <c r="AJ92">
        <f t="shared" si="60"/>
        <v>3</v>
      </c>
      <c r="AK92">
        <f t="shared" si="60"/>
        <v>5</v>
      </c>
      <c r="AL92">
        <f t="shared" si="60"/>
        <v>96310</v>
      </c>
      <c r="AM92">
        <f t="shared" si="69"/>
        <v>0.06</v>
      </c>
      <c r="AN92">
        <f t="shared" si="70"/>
        <v>1.7</v>
      </c>
      <c r="AO92">
        <f t="shared" si="71"/>
        <v>19262</v>
      </c>
      <c r="AP92">
        <f t="shared" si="72"/>
        <v>20</v>
      </c>
      <c r="AQ92">
        <f t="shared" si="73"/>
        <v>32103</v>
      </c>
      <c r="AR92">
        <f t="shared" si="57"/>
        <v>5</v>
      </c>
      <c r="AS92">
        <f t="shared" si="58"/>
        <v>9</v>
      </c>
      <c r="AT92">
        <f t="shared" si="59"/>
        <v>463656</v>
      </c>
    </row>
    <row r="93" spans="4:46" ht="13.5">
      <c r="D93">
        <f t="shared" si="39"/>
        <v>12033109207</v>
      </c>
      <c r="E93">
        <f t="shared" si="40"/>
        <v>12033109208</v>
      </c>
      <c r="F93">
        <v>1203</v>
      </c>
      <c r="G93">
        <v>87</v>
      </c>
      <c r="H93" s="18" t="s">
        <v>93</v>
      </c>
      <c r="I93">
        <f t="shared" si="62"/>
        <v>0</v>
      </c>
      <c r="J93">
        <f t="shared" si="62"/>
        <v>0</v>
      </c>
      <c r="K93">
        <f t="shared" si="62"/>
        <v>0</v>
      </c>
      <c r="L93">
        <f t="shared" si="63"/>
        <v>41</v>
      </c>
      <c r="M93">
        <f t="shared" si="63"/>
        <v>51</v>
      </c>
      <c r="N93">
        <f t="shared" si="63"/>
        <v>170020</v>
      </c>
      <c r="O93">
        <f t="shared" si="42"/>
        <v>41</v>
      </c>
      <c r="P93">
        <f t="shared" si="43"/>
        <v>0.8436</v>
      </c>
      <c r="R93" s="51">
        <v>35</v>
      </c>
      <c r="S93" s="44">
        <f t="shared" si="41"/>
        <v>0.843633</v>
      </c>
      <c r="T93">
        <f t="shared" si="44"/>
        <v>26</v>
      </c>
      <c r="V93">
        <v>87</v>
      </c>
      <c r="W93" t="s">
        <v>8</v>
      </c>
      <c r="X93">
        <f t="shared" si="45"/>
        <v>16</v>
      </c>
      <c r="Y93" t="str">
        <f t="shared" si="46"/>
        <v>子宮の悪性新生物</v>
      </c>
      <c r="Z93">
        <f t="shared" si="46"/>
        <v>5</v>
      </c>
      <c r="AA93">
        <f t="shared" si="46"/>
        <v>0.1029</v>
      </c>
      <c r="AB93">
        <f t="shared" si="46"/>
        <v>0</v>
      </c>
      <c r="AC93">
        <f t="shared" si="46"/>
        <v>0</v>
      </c>
      <c r="AD93">
        <f t="shared" si="61"/>
        <v>0</v>
      </c>
      <c r="AE93">
        <f t="shared" si="64"/>
        <v>0</v>
      </c>
      <c r="AF93">
        <f t="shared" si="65"/>
        <v>0</v>
      </c>
      <c r="AG93">
        <f t="shared" si="66"/>
        <v>0</v>
      </c>
      <c r="AH93">
        <f t="shared" si="67"/>
        <v>0</v>
      </c>
      <c r="AI93">
        <f t="shared" si="68"/>
        <v>0</v>
      </c>
      <c r="AJ93">
        <f t="shared" si="60"/>
        <v>5</v>
      </c>
      <c r="AK93">
        <f t="shared" si="60"/>
        <v>6</v>
      </c>
      <c r="AL93">
        <f t="shared" si="60"/>
        <v>121760</v>
      </c>
      <c r="AM93">
        <f t="shared" si="69"/>
        <v>0.1</v>
      </c>
      <c r="AN93">
        <f t="shared" si="70"/>
        <v>1.2</v>
      </c>
      <c r="AO93">
        <f t="shared" si="71"/>
        <v>20293</v>
      </c>
      <c r="AP93">
        <f t="shared" si="72"/>
        <v>25</v>
      </c>
      <c r="AQ93">
        <f t="shared" si="73"/>
        <v>24352</v>
      </c>
      <c r="AR93">
        <f t="shared" si="57"/>
        <v>5</v>
      </c>
      <c r="AS93">
        <f t="shared" si="58"/>
        <v>6</v>
      </c>
      <c r="AT93">
        <f t="shared" si="59"/>
        <v>121760</v>
      </c>
    </row>
    <row r="94" spans="4:46" ht="13.5">
      <c r="D94">
        <f t="shared" si="39"/>
        <v>13013109207</v>
      </c>
      <c r="E94">
        <f t="shared" si="40"/>
        <v>13013109208</v>
      </c>
      <c r="F94">
        <v>1301</v>
      </c>
      <c r="G94">
        <v>88</v>
      </c>
      <c r="H94" s="18" t="s">
        <v>94</v>
      </c>
      <c r="I94">
        <f t="shared" si="62"/>
        <v>0</v>
      </c>
      <c r="J94">
        <f t="shared" si="62"/>
        <v>0</v>
      </c>
      <c r="K94">
        <f t="shared" si="62"/>
        <v>0</v>
      </c>
      <c r="L94">
        <f t="shared" si="63"/>
        <v>37</v>
      </c>
      <c r="M94">
        <f t="shared" si="63"/>
        <v>63</v>
      </c>
      <c r="N94">
        <f t="shared" si="63"/>
        <v>390400</v>
      </c>
      <c r="O94">
        <f t="shared" si="42"/>
        <v>37</v>
      </c>
      <c r="P94">
        <f t="shared" si="43"/>
        <v>0.7613</v>
      </c>
      <c r="R94" s="51">
        <v>34</v>
      </c>
      <c r="S94" s="44">
        <f t="shared" si="41"/>
        <v>0.761332</v>
      </c>
      <c r="T94">
        <f t="shared" si="44"/>
        <v>31</v>
      </c>
      <c r="V94">
        <v>88</v>
      </c>
      <c r="W94" t="s">
        <v>8</v>
      </c>
      <c r="X94">
        <f t="shared" si="45"/>
        <v>70</v>
      </c>
      <c r="Y94" t="str">
        <f t="shared" si="46"/>
        <v>慢性閉塞性肺疾患</v>
      </c>
      <c r="Z94">
        <f t="shared" si="46"/>
        <v>5</v>
      </c>
      <c r="AA94">
        <f t="shared" si="46"/>
        <v>0.1029</v>
      </c>
      <c r="AB94">
        <f t="shared" si="46"/>
        <v>0</v>
      </c>
      <c r="AC94">
        <f t="shared" si="46"/>
        <v>0</v>
      </c>
      <c r="AD94">
        <f t="shared" si="61"/>
        <v>0</v>
      </c>
      <c r="AE94">
        <f t="shared" si="64"/>
        <v>0</v>
      </c>
      <c r="AF94">
        <f t="shared" si="65"/>
        <v>0</v>
      </c>
      <c r="AG94">
        <f t="shared" si="66"/>
        <v>0</v>
      </c>
      <c r="AH94">
        <f t="shared" si="67"/>
        <v>0</v>
      </c>
      <c r="AI94">
        <f t="shared" si="68"/>
        <v>0</v>
      </c>
      <c r="AJ94">
        <f t="shared" si="60"/>
        <v>5</v>
      </c>
      <c r="AK94">
        <f t="shared" si="60"/>
        <v>8</v>
      </c>
      <c r="AL94">
        <f t="shared" si="60"/>
        <v>123750</v>
      </c>
      <c r="AM94">
        <f t="shared" si="69"/>
        <v>0.1</v>
      </c>
      <c r="AN94">
        <f t="shared" si="70"/>
        <v>1.6</v>
      </c>
      <c r="AO94">
        <f t="shared" si="71"/>
        <v>15469</v>
      </c>
      <c r="AP94">
        <f t="shared" si="72"/>
        <v>25</v>
      </c>
      <c r="AQ94">
        <f t="shared" si="73"/>
        <v>24750</v>
      </c>
      <c r="AR94">
        <f t="shared" si="57"/>
        <v>5</v>
      </c>
      <c r="AS94">
        <f t="shared" si="58"/>
        <v>8</v>
      </c>
      <c r="AT94">
        <f t="shared" si="59"/>
        <v>123750</v>
      </c>
    </row>
    <row r="95" spans="4:46" ht="13.5">
      <c r="D95">
        <f t="shared" si="39"/>
        <v>13023109207</v>
      </c>
      <c r="E95">
        <f t="shared" si="40"/>
        <v>13023109208</v>
      </c>
      <c r="F95">
        <v>1302</v>
      </c>
      <c r="G95">
        <v>89</v>
      </c>
      <c r="H95" s="18" t="s">
        <v>95</v>
      </c>
      <c r="I95">
        <f t="shared" si="62"/>
        <v>3</v>
      </c>
      <c r="J95">
        <f t="shared" si="62"/>
        <v>37</v>
      </c>
      <c r="K95">
        <f t="shared" si="62"/>
        <v>5021004</v>
      </c>
      <c r="L95">
        <f t="shared" si="63"/>
        <v>84</v>
      </c>
      <c r="M95">
        <f t="shared" si="63"/>
        <v>145</v>
      </c>
      <c r="N95">
        <f t="shared" si="63"/>
        <v>854760</v>
      </c>
      <c r="O95">
        <f t="shared" si="42"/>
        <v>87</v>
      </c>
      <c r="P95">
        <f t="shared" si="43"/>
        <v>1.7901</v>
      </c>
      <c r="R95" s="51">
        <v>33</v>
      </c>
      <c r="S95" s="44">
        <f t="shared" si="41"/>
        <v>1.790131</v>
      </c>
      <c r="T95">
        <f t="shared" si="44"/>
        <v>9</v>
      </c>
      <c r="V95">
        <v>89</v>
      </c>
      <c r="W95" t="s">
        <v>8</v>
      </c>
      <c r="X95">
        <f t="shared" si="45"/>
        <v>17</v>
      </c>
      <c r="Y95" t="str">
        <f t="shared" si="46"/>
        <v>悪性リンパ腫</v>
      </c>
      <c r="Z95">
        <f t="shared" si="46"/>
        <v>4</v>
      </c>
      <c r="AA95">
        <f t="shared" si="46"/>
        <v>0.0823</v>
      </c>
      <c r="AB95">
        <f t="shared" si="46"/>
        <v>0</v>
      </c>
      <c r="AC95">
        <f t="shared" si="46"/>
        <v>0</v>
      </c>
      <c r="AD95">
        <f t="shared" si="61"/>
        <v>0</v>
      </c>
      <c r="AE95">
        <f t="shared" si="64"/>
        <v>0</v>
      </c>
      <c r="AF95">
        <f t="shared" si="65"/>
        <v>0</v>
      </c>
      <c r="AG95">
        <f t="shared" si="66"/>
        <v>0</v>
      </c>
      <c r="AH95">
        <f t="shared" si="67"/>
        <v>0</v>
      </c>
      <c r="AI95">
        <f t="shared" si="68"/>
        <v>0</v>
      </c>
      <c r="AJ95">
        <f t="shared" si="60"/>
        <v>4</v>
      </c>
      <c r="AK95">
        <f t="shared" si="60"/>
        <v>4</v>
      </c>
      <c r="AL95">
        <f t="shared" si="60"/>
        <v>45790</v>
      </c>
      <c r="AM95">
        <f t="shared" si="69"/>
        <v>0.08</v>
      </c>
      <c r="AN95">
        <f t="shared" si="70"/>
        <v>1</v>
      </c>
      <c r="AO95">
        <f t="shared" si="71"/>
        <v>11448</v>
      </c>
      <c r="AP95">
        <f t="shared" si="72"/>
        <v>9</v>
      </c>
      <c r="AQ95">
        <f t="shared" si="73"/>
        <v>11448</v>
      </c>
      <c r="AR95">
        <f t="shared" si="57"/>
        <v>4</v>
      </c>
      <c r="AS95">
        <f t="shared" si="58"/>
        <v>4</v>
      </c>
      <c r="AT95">
        <f t="shared" si="59"/>
        <v>45790</v>
      </c>
    </row>
    <row r="96" spans="4:46" ht="13.5">
      <c r="D96">
        <f t="shared" si="39"/>
        <v>13033109207</v>
      </c>
      <c r="E96">
        <f t="shared" si="40"/>
        <v>13033109208</v>
      </c>
      <c r="F96">
        <v>1303</v>
      </c>
      <c r="G96">
        <v>90</v>
      </c>
      <c r="H96" s="18" t="s">
        <v>96</v>
      </c>
      <c r="I96">
        <f t="shared" si="62"/>
        <v>2</v>
      </c>
      <c r="J96">
        <f t="shared" si="62"/>
        <v>34</v>
      </c>
      <c r="K96">
        <f t="shared" si="62"/>
        <v>913308</v>
      </c>
      <c r="L96">
        <f t="shared" si="63"/>
        <v>45</v>
      </c>
      <c r="M96">
        <f t="shared" si="63"/>
        <v>98</v>
      </c>
      <c r="N96">
        <f t="shared" si="63"/>
        <v>577380</v>
      </c>
      <c r="O96">
        <f t="shared" si="42"/>
        <v>47</v>
      </c>
      <c r="P96">
        <f t="shared" si="43"/>
        <v>0.9671</v>
      </c>
      <c r="R96" s="51">
        <v>32</v>
      </c>
      <c r="S96" s="44">
        <f t="shared" si="41"/>
        <v>0.9671299999999999</v>
      </c>
      <c r="T96">
        <f t="shared" si="44"/>
        <v>23</v>
      </c>
      <c r="V96">
        <v>90</v>
      </c>
      <c r="W96" t="s">
        <v>8</v>
      </c>
      <c r="X96">
        <f t="shared" si="45"/>
        <v>26</v>
      </c>
      <c r="Y96" t="str">
        <f t="shared" si="46"/>
        <v>血管性及び詳細不明の認知症</v>
      </c>
      <c r="Z96">
        <f t="shared" si="46"/>
        <v>4</v>
      </c>
      <c r="AA96">
        <f t="shared" si="46"/>
        <v>0.0823</v>
      </c>
      <c r="AB96">
        <f t="shared" si="46"/>
        <v>2</v>
      </c>
      <c r="AC96">
        <f t="shared" si="46"/>
        <v>33</v>
      </c>
      <c r="AD96">
        <f t="shared" si="61"/>
        <v>709628</v>
      </c>
      <c r="AE96">
        <f t="shared" si="64"/>
        <v>0.04</v>
      </c>
      <c r="AF96">
        <f t="shared" si="65"/>
        <v>16.5</v>
      </c>
      <c r="AG96">
        <f t="shared" si="66"/>
        <v>21504</v>
      </c>
      <c r="AH96">
        <f t="shared" si="67"/>
        <v>146</v>
      </c>
      <c r="AI96">
        <f t="shared" si="68"/>
        <v>354814</v>
      </c>
      <c r="AJ96">
        <f t="shared" si="60"/>
        <v>2</v>
      </c>
      <c r="AK96">
        <f t="shared" si="60"/>
        <v>2</v>
      </c>
      <c r="AL96">
        <f t="shared" si="60"/>
        <v>22790</v>
      </c>
      <c r="AM96">
        <f t="shared" si="69"/>
        <v>0.04</v>
      </c>
      <c r="AN96">
        <f t="shared" si="70"/>
        <v>1</v>
      </c>
      <c r="AO96">
        <f t="shared" si="71"/>
        <v>11395</v>
      </c>
      <c r="AP96">
        <f t="shared" si="72"/>
        <v>5</v>
      </c>
      <c r="AQ96">
        <f t="shared" si="73"/>
        <v>11395</v>
      </c>
      <c r="AR96">
        <f t="shared" si="57"/>
        <v>4</v>
      </c>
      <c r="AS96">
        <f t="shared" si="58"/>
        <v>35</v>
      </c>
      <c r="AT96">
        <f t="shared" si="59"/>
        <v>732418</v>
      </c>
    </row>
    <row r="97" spans="4:46" ht="13.5">
      <c r="D97">
        <f t="shared" si="39"/>
        <v>13043109207</v>
      </c>
      <c r="E97">
        <f t="shared" si="40"/>
        <v>13043109208</v>
      </c>
      <c r="F97">
        <v>1304</v>
      </c>
      <c r="G97">
        <v>91</v>
      </c>
      <c r="H97" s="18" t="s">
        <v>97</v>
      </c>
      <c r="I97">
        <f t="shared" si="62"/>
        <v>1</v>
      </c>
      <c r="J97">
        <f t="shared" si="62"/>
        <v>31</v>
      </c>
      <c r="K97">
        <f t="shared" si="62"/>
        <v>1134458</v>
      </c>
      <c r="L97">
        <f t="shared" si="63"/>
        <v>35</v>
      </c>
      <c r="M97">
        <f t="shared" si="63"/>
        <v>59</v>
      </c>
      <c r="N97">
        <f t="shared" si="63"/>
        <v>338470</v>
      </c>
      <c r="O97">
        <f t="shared" si="42"/>
        <v>36</v>
      </c>
      <c r="P97">
        <f t="shared" si="43"/>
        <v>0.7407</v>
      </c>
      <c r="R97" s="51">
        <v>31</v>
      </c>
      <c r="S97" s="44">
        <f t="shared" si="41"/>
        <v>0.740729</v>
      </c>
      <c r="T97">
        <f t="shared" si="44"/>
        <v>33</v>
      </c>
      <c r="V97">
        <v>91</v>
      </c>
      <c r="W97" t="s">
        <v>8</v>
      </c>
      <c r="X97">
        <f t="shared" si="45"/>
        <v>34</v>
      </c>
      <c r="Y97" t="str">
        <f t="shared" si="46"/>
        <v>アルツハイマー病</v>
      </c>
      <c r="Z97">
        <f t="shared" si="46"/>
        <v>4</v>
      </c>
      <c r="AA97">
        <f t="shared" si="46"/>
        <v>0.0823</v>
      </c>
      <c r="AB97">
        <f t="shared" si="46"/>
        <v>1</v>
      </c>
      <c r="AC97">
        <f t="shared" si="46"/>
        <v>31</v>
      </c>
      <c r="AD97">
        <f t="shared" si="61"/>
        <v>469680</v>
      </c>
      <c r="AE97">
        <f t="shared" si="64"/>
        <v>0.02</v>
      </c>
      <c r="AF97">
        <f t="shared" si="65"/>
        <v>31</v>
      </c>
      <c r="AG97">
        <f t="shared" si="66"/>
        <v>15151</v>
      </c>
      <c r="AH97">
        <f t="shared" si="67"/>
        <v>97</v>
      </c>
      <c r="AI97">
        <f t="shared" si="68"/>
        <v>469680</v>
      </c>
      <c r="AJ97">
        <f t="shared" si="60"/>
        <v>3</v>
      </c>
      <c r="AK97">
        <f t="shared" si="60"/>
        <v>3</v>
      </c>
      <c r="AL97">
        <f t="shared" si="60"/>
        <v>35000</v>
      </c>
      <c r="AM97">
        <f t="shared" si="69"/>
        <v>0.06</v>
      </c>
      <c r="AN97">
        <f t="shared" si="70"/>
        <v>1</v>
      </c>
      <c r="AO97">
        <f t="shared" si="71"/>
        <v>11667</v>
      </c>
      <c r="AP97">
        <f t="shared" si="72"/>
        <v>7</v>
      </c>
      <c r="AQ97">
        <f t="shared" si="73"/>
        <v>11667</v>
      </c>
      <c r="AR97">
        <f t="shared" si="57"/>
        <v>4</v>
      </c>
      <c r="AS97">
        <f t="shared" si="58"/>
        <v>34</v>
      </c>
      <c r="AT97">
        <f t="shared" si="59"/>
        <v>504680</v>
      </c>
    </row>
    <row r="98" spans="4:46" ht="13.5">
      <c r="D98">
        <f t="shared" si="39"/>
        <v>13053109207</v>
      </c>
      <c r="E98">
        <f t="shared" si="40"/>
        <v>13053109208</v>
      </c>
      <c r="F98">
        <v>1305</v>
      </c>
      <c r="G98">
        <v>92</v>
      </c>
      <c r="H98" s="18" t="s">
        <v>98</v>
      </c>
      <c r="I98">
        <f t="shared" si="62"/>
        <v>0</v>
      </c>
      <c r="J98">
        <f t="shared" si="62"/>
        <v>0</v>
      </c>
      <c r="K98">
        <f t="shared" si="62"/>
        <v>0</v>
      </c>
      <c r="L98">
        <f t="shared" si="63"/>
        <v>26</v>
      </c>
      <c r="M98">
        <f t="shared" si="63"/>
        <v>49</v>
      </c>
      <c r="N98">
        <f t="shared" si="63"/>
        <v>171220</v>
      </c>
      <c r="O98">
        <f t="shared" si="42"/>
        <v>26</v>
      </c>
      <c r="P98">
        <f t="shared" si="43"/>
        <v>0.535</v>
      </c>
      <c r="R98" s="51">
        <v>30</v>
      </c>
      <c r="S98" s="44">
        <f t="shared" si="41"/>
        <v>0.5350280000000001</v>
      </c>
      <c r="T98">
        <f t="shared" si="44"/>
        <v>40</v>
      </c>
      <c r="V98">
        <v>92</v>
      </c>
      <c r="W98" t="s">
        <v>8</v>
      </c>
      <c r="X98">
        <f t="shared" si="45"/>
        <v>37</v>
      </c>
      <c r="Y98" t="str">
        <f t="shared" si="46"/>
        <v>自律神経系の障害</v>
      </c>
      <c r="Z98">
        <f t="shared" si="46"/>
        <v>4</v>
      </c>
      <c r="AA98">
        <f t="shared" si="46"/>
        <v>0.0823</v>
      </c>
      <c r="AB98">
        <f t="shared" si="46"/>
        <v>0</v>
      </c>
      <c r="AC98">
        <f t="shared" si="46"/>
        <v>0</v>
      </c>
      <c r="AD98">
        <f t="shared" si="61"/>
        <v>0</v>
      </c>
      <c r="AE98">
        <f t="shared" si="64"/>
        <v>0</v>
      </c>
      <c r="AF98">
        <f t="shared" si="65"/>
        <v>0</v>
      </c>
      <c r="AG98">
        <f t="shared" si="66"/>
        <v>0</v>
      </c>
      <c r="AH98">
        <f t="shared" si="67"/>
        <v>0</v>
      </c>
      <c r="AI98">
        <f t="shared" si="68"/>
        <v>0</v>
      </c>
      <c r="AJ98">
        <f t="shared" si="60"/>
        <v>4</v>
      </c>
      <c r="AK98">
        <f t="shared" si="60"/>
        <v>6</v>
      </c>
      <c r="AL98">
        <f t="shared" si="60"/>
        <v>35410</v>
      </c>
      <c r="AM98">
        <f t="shared" si="69"/>
        <v>0.08</v>
      </c>
      <c r="AN98">
        <f t="shared" si="70"/>
        <v>1.5</v>
      </c>
      <c r="AO98">
        <f t="shared" si="71"/>
        <v>5902</v>
      </c>
      <c r="AP98">
        <f t="shared" si="72"/>
        <v>7</v>
      </c>
      <c r="AQ98">
        <f t="shared" si="73"/>
        <v>8853</v>
      </c>
      <c r="AR98">
        <f t="shared" si="57"/>
        <v>4</v>
      </c>
      <c r="AS98">
        <f t="shared" si="58"/>
        <v>6</v>
      </c>
      <c r="AT98">
        <f t="shared" si="59"/>
        <v>35410</v>
      </c>
    </row>
    <row r="99" spans="4:46" ht="13.5">
      <c r="D99">
        <f t="shared" si="39"/>
        <v>13063109207</v>
      </c>
      <c r="E99">
        <f t="shared" si="40"/>
        <v>13063109208</v>
      </c>
      <c r="F99">
        <v>1306</v>
      </c>
      <c r="G99">
        <v>93</v>
      </c>
      <c r="H99" s="18" t="s">
        <v>99</v>
      </c>
      <c r="I99">
        <f t="shared" si="62"/>
        <v>0</v>
      </c>
      <c r="J99">
        <f t="shared" si="62"/>
        <v>0</v>
      </c>
      <c r="K99">
        <f t="shared" si="62"/>
        <v>0</v>
      </c>
      <c r="L99">
        <f t="shared" si="63"/>
        <v>34</v>
      </c>
      <c r="M99">
        <f t="shared" si="63"/>
        <v>62</v>
      </c>
      <c r="N99">
        <f t="shared" si="63"/>
        <v>297250</v>
      </c>
      <c r="O99">
        <f t="shared" si="42"/>
        <v>34</v>
      </c>
      <c r="P99">
        <f t="shared" si="43"/>
        <v>0.6996</v>
      </c>
      <c r="R99" s="51">
        <v>29</v>
      </c>
      <c r="S99" s="44">
        <f t="shared" si="41"/>
        <v>0.699627</v>
      </c>
      <c r="T99">
        <f t="shared" si="44"/>
        <v>35</v>
      </c>
      <c r="V99">
        <v>93</v>
      </c>
      <c r="W99" t="s">
        <v>8</v>
      </c>
      <c r="X99">
        <f t="shared" si="45"/>
        <v>46</v>
      </c>
      <c r="Y99" t="str">
        <f t="shared" si="46"/>
        <v>その他の中耳及び乳様突起の疾患</v>
      </c>
      <c r="Z99">
        <f t="shared" si="46"/>
        <v>4</v>
      </c>
      <c r="AA99">
        <f t="shared" si="46"/>
        <v>0.0823</v>
      </c>
      <c r="AB99">
        <f t="shared" si="46"/>
        <v>0</v>
      </c>
      <c r="AC99">
        <f t="shared" si="46"/>
        <v>0</v>
      </c>
      <c r="AD99">
        <f t="shared" si="61"/>
        <v>0</v>
      </c>
      <c r="AE99">
        <f t="shared" si="64"/>
        <v>0</v>
      </c>
      <c r="AF99">
        <f t="shared" si="65"/>
        <v>0</v>
      </c>
      <c r="AG99">
        <f t="shared" si="66"/>
        <v>0</v>
      </c>
      <c r="AH99">
        <f t="shared" si="67"/>
        <v>0</v>
      </c>
      <c r="AI99">
        <f t="shared" si="68"/>
        <v>0</v>
      </c>
      <c r="AJ99">
        <f t="shared" si="60"/>
        <v>4</v>
      </c>
      <c r="AK99">
        <f t="shared" si="60"/>
        <v>8</v>
      </c>
      <c r="AL99">
        <f t="shared" si="60"/>
        <v>53570</v>
      </c>
      <c r="AM99">
        <f t="shared" si="69"/>
        <v>0.08</v>
      </c>
      <c r="AN99">
        <f t="shared" si="70"/>
        <v>2</v>
      </c>
      <c r="AO99">
        <f t="shared" si="71"/>
        <v>6696</v>
      </c>
      <c r="AP99">
        <f t="shared" si="72"/>
        <v>11</v>
      </c>
      <c r="AQ99">
        <f t="shared" si="73"/>
        <v>13393</v>
      </c>
      <c r="AR99">
        <f t="shared" si="57"/>
        <v>4</v>
      </c>
      <c r="AS99">
        <f t="shared" si="58"/>
        <v>8</v>
      </c>
      <c r="AT99">
        <f t="shared" si="59"/>
        <v>53570</v>
      </c>
    </row>
    <row r="100" spans="4:46" ht="13.5">
      <c r="D100">
        <f t="shared" si="39"/>
        <v>13073109207</v>
      </c>
      <c r="E100">
        <f t="shared" si="40"/>
        <v>13073109208</v>
      </c>
      <c r="F100">
        <v>1307</v>
      </c>
      <c r="G100">
        <v>94</v>
      </c>
      <c r="H100" s="18" t="s">
        <v>100</v>
      </c>
      <c r="I100">
        <f t="shared" si="62"/>
        <v>0</v>
      </c>
      <c r="J100">
        <f t="shared" si="62"/>
        <v>0</v>
      </c>
      <c r="K100">
        <f t="shared" si="62"/>
        <v>0</v>
      </c>
      <c r="L100">
        <f t="shared" si="63"/>
        <v>6</v>
      </c>
      <c r="M100">
        <f t="shared" si="63"/>
        <v>13</v>
      </c>
      <c r="N100">
        <f t="shared" si="63"/>
        <v>42430</v>
      </c>
      <c r="O100">
        <f t="shared" si="42"/>
        <v>6</v>
      </c>
      <c r="P100">
        <f t="shared" si="43"/>
        <v>0.1235</v>
      </c>
      <c r="R100" s="51">
        <v>28</v>
      </c>
      <c r="S100" s="44">
        <f t="shared" si="41"/>
        <v>0.123526</v>
      </c>
      <c r="T100">
        <f t="shared" si="44"/>
        <v>83</v>
      </c>
      <c r="V100">
        <v>94</v>
      </c>
      <c r="W100" t="s">
        <v>8</v>
      </c>
      <c r="X100">
        <f t="shared" si="45"/>
        <v>80</v>
      </c>
      <c r="Y100" t="str">
        <f t="shared" si="46"/>
        <v>肝硬変（アルコール性のものを除く）</v>
      </c>
      <c r="Z100">
        <f t="shared" si="46"/>
        <v>4</v>
      </c>
      <c r="AA100">
        <f t="shared" si="46"/>
        <v>0.0823</v>
      </c>
      <c r="AB100">
        <f t="shared" si="46"/>
        <v>2</v>
      </c>
      <c r="AC100">
        <f t="shared" si="46"/>
        <v>44</v>
      </c>
      <c r="AD100">
        <f t="shared" si="61"/>
        <v>1408048</v>
      </c>
      <c r="AE100">
        <f t="shared" si="64"/>
        <v>0.04</v>
      </c>
      <c r="AF100">
        <f t="shared" si="65"/>
        <v>22</v>
      </c>
      <c r="AG100">
        <f t="shared" si="66"/>
        <v>32001</v>
      </c>
      <c r="AH100">
        <f t="shared" si="67"/>
        <v>290</v>
      </c>
      <c r="AI100">
        <f t="shared" si="68"/>
        <v>704024</v>
      </c>
      <c r="AJ100">
        <f t="shared" si="60"/>
        <v>2</v>
      </c>
      <c r="AK100">
        <f t="shared" si="60"/>
        <v>3</v>
      </c>
      <c r="AL100">
        <f t="shared" si="60"/>
        <v>39530</v>
      </c>
      <c r="AM100">
        <f t="shared" si="69"/>
        <v>0.04</v>
      </c>
      <c r="AN100">
        <f t="shared" si="70"/>
        <v>1.5</v>
      </c>
      <c r="AO100">
        <f t="shared" si="71"/>
        <v>13177</v>
      </c>
      <c r="AP100">
        <f t="shared" si="72"/>
        <v>8</v>
      </c>
      <c r="AQ100">
        <f t="shared" si="73"/>
        <v>19765</v>
      </c>
      <c r="AR100">
        <f t="shared" si="57"/>
        <v>4</v>
      </c>
      <c r="AS100">
        <f t="shared" si="58"/>
        <v>47</v>
      </c>
      <c r="AT100">
        <f t="shared" si="59"/>
        <v>1447578</v>
      </c>
    </row>
    <row r="101" spans="4:46" ht="13.5">
      <c r="D101">
        <f t="shared" si="39"/>
        <v>13083109207</v>
      </c>
      <c r="E101">
        <f t="shared" si="40"/>
        <v>13083109208</v>
      </c>
      <c r="F101">
        <v>1308</v>
      </c>
      <c r="G101">
        <v>95</v>
      </c>
      <c r="H101" s="50" t="s">
        <v>259</v>
      </c>
      <c r="I101">
        <f t="shared" si="62"/>
        <v>0</v>
      </c>
      <c r="J101">
        <f t="shared" si="62"/>
        <v>0</v>
      </c>
      <c r="K101">
        <f t="shared" si="62"/>
        <v>0</v>
      </c>
      <c r="L101">
        <f t="shared" si="63"/>
        <v>15</v>
      </c>
      <c r="M101">
        <f t="shared" si="63"/>
        <v>29</v>
      </c>
      <c r="N101">
        <f t="shared" si="63"/>
        <v>167650</v>
      </c>
      <c r="O101">
        <f t="shared" si="42"/>
        <v>15</v>
      </c>
      <c r="P101">
        <f t="shared" si="43"/>
        <v>0.3086</v>
      </c>
      <c r="R101" s="51">
        <v>27</v>
      </c>
      <c r="S101" s="44">
        <f t="shared" si="41"/>
        <v>0.308625</v>
      </c>
      <c r="T101">
        <f t="shared" si="44"/>
        <v>54</v>
      </c>
      <c r="V101">
        <v>95</v>
      </c>
      <c r="W101" t="s">
        <v>8</v>
      </c>
      <c r="X101">
        <f t="shared" si="45"/>
        <v>82</v>
      </c>
      <c r="Y101" t="str">
        <f t="shared" si="46"/>
        <v>胆石症及び胆のう炎</v>
      </c>
      <c r="Z101">
        <f t="shared" si="46"/>
        <v>4</v>
      </c>
      <c r="AA101">
        <f t="shared" si="46"/>
        <v>0.0823</v>
      </c>
      <c r="AB101">
        <f t="shared" si="46"/>
        <v>1</v>
      </c>
      <c r="AC101">
        <f t="shared" si="46"/>
        <v>4</v>
      </c>
      <c r="AD101">
        <f t="shared" si="61"/>
        <v>141940</v>
      </c>
      <c r="AE101">
        <f t="shared" si="64"/>
        <v>0.02</v>
      </c>
      <c r="AF101">
        <f t="shared" si="65"/>
        <v>4</v>
      </c>
      <c r="AG101">
        <f t="shared" si="66"/>
        <v>35485</v>
      </c>
      <c r="AH101">
        <f t="shared" si="67"/>
        <v>29</v>
      </c>
      <c r="AI101">
        <f t="shared" si="68"/>
        <v>141940</v>
      </c>
      <c r="AJ101">
        <f t="shared" si="60"/>
        <v>3</v>
      </c>
      <c r="AK101">
        <f t="shared" si="60"/>
        <v>4</v>
      </c>
      <c r="AL101">
        <f t="shared" si="60"/>
        <v>24630</v>
      </c>
      <c r="AM101">
        <f t="shared" si="69"/>
        <v>0.06</v>
      </c>
      <c r="AN101">
        <f t="shared" si="70"/>
        <v>1.3</v>
      </c>
      <c r="AO101">
        <f t="shared" si="71"/>
        <v>6158</v>
      </c>
      <c r="AP101">
        <f t="shared" si="72"/>
        <v>5</v>
      </c>
      <c r="AQ101">
        <f t="shared" si="73"/>
        <v>8210</v>
      </c>
      <c r="AR101">
        <f t="shared" si="57"/>
        <v>4</v>
      </c>
      <c r="AS101">
        <f t="shared" si="58"/>
        <v>8</v>
      </c>
      <c r="AT101">
        <f t="shared" si="59"/>
        <v>166570</v>
      </c>
    </row>
    <row r="102" spans="4:46" ht="13.5">
      <c r="D102">
        <f t="shared" si="39"/>
        <v>13093109207</v>
      </c>
      <c r="E102">
        <f t="shared" si="40"/>
        <v>13093109208</v>
      </c>
      <c r="F102">
        <v>1309</v>
      </c>
      <c r="G102">
        <v>96</v>
      </c>
      <c r="H102" s="18" t="s">
        <v>101</v>
      </c>
      <c r="I102">
        <f t="shared" si="62"/>
        <v>0</v>
      </c>
      <c r="J102">
        <f t="shared" si="62"/>
        <v>0</v>
      </c>
      <c r="K102">
        <f t="shared" si="62"/>
        <v>0</v>
      </c>
      <c r="L102">
        <f t="shared" si="63"/>
        <v>21</v>
      </c>
      <c r="M102">
        <f t="shared" si="63"/>
        <v>35</v>
      </c>
      <c r="N102">
        <f t="shared" si="63"/>
        <v>345670</v>
      </c>
      <c r="O102">
        <f t="shared" si="42"/>
        <v>21</v>
      </c>
      <c r="P102">
        <f t="shared" si="43"/>
        <v>0.4321</v>
      </c>
      <c r="R102" s="51">
        <v>26</v>
      </c>
      <c r="S102" s="44">
        <f t="shared" si="41"/>
        <v>0.432124</v>
      </c>
      <c r="T102">
        <f t="shared" si="44"/>
        <v>44</v>
      </c>
      <c r="V102">
        <v>96</v>
      </c>
      <c r="W102" t="s">
        <v>8</v>
      </c>
      <c r="X102">
        <f t="shared" si="45"/>
        <v>36</v>
      </c>
      <c r="Y102" t="str">
        <f t="shared" si="46"/>
        <v>脳性麻痺及びその他の麻痺性症候群</v>
      </c>
      <c r="Z102">
        <f t="shared" si="46"/>
        <v>3</v>
      </c>
      <c r="AA102">
        <f t="shared" si="46"/>
        <v>0.0617</v>
      </c>
      <c r="AB102">
        <f t="shared" si="46"/>
        <v>1</v>
      </c>
      <c r="AC102">
        <f t="shared" si="46"/>
        <v>31</v>
      </c>
      <c r="AD102">
        <f t="shared" si="61"/>
        <v>464700</v>
      </c>
      <c r="AE102">
        <f t="shared" si="64"/>
        <v>0.02</v>
      </c>
      <c r="AF102">
        <f t="shared" si="65"/>
        <v>31</v>
      </c>
      <c r="AG102">
        <f t="shared" si="66"/>
        <v>14990</v>
      </c>
      <c r="AH102">
        <f t="shared" si="67"/>
        <v>96</v>
      </c>
      <c r="AI102">
        <f t="shared" si="68"/>
        <v>464700</v>
      </c>
      <c r="AJ102">
        <f t="shared" si="60"/>
        <v>2</v>
      </c>
      <c r="AK102">
        <f t="shared" si="60"/>
        <v>4</v>
      </c>
      <c r="AL102">
        <f t="shared" si="60"/>
        <v>49450</v>
      </c>
      <c r="AM102">
        <f t="shared" si="69"/>
        <v>0.04</v>
      </c>
      <c r="AN102">
        <f t="shared" si="70"/>
        <v>2</v>
      </c>
      <c r="AO102">
        <f t="shared" si="71"/>
        <v>12363</v>
      </c>
      <c r="AP102">
        <f t="shared" si="72"/>
        <v>10</v>
      </c>
      <c r="AQ102">
        <f t="shared" si="73"/>
        <v>24725</v>
      </c>
      <c r="AR102">
        <f t="shared" si="57"/>
        <v>3</v>
      </c>
      <c r="AS102">
        <f t="shared" si="58"/>
        <v>35</v>
      </c>
      <c r="AT102">
        <f t="shared" si="59"/>
        <v>514150</v>
      </c>
    </row>
    <row r="103" spans="4:46" ht="13.5">
      <c r="D103">
        <f aca="true" t="shared" si="74" ref="D103:D127">VALUE($F103&amp;$B$1&amp;$I$2)</f>
        <v>13103109207</v>
      </c>
      <c r="E103">
        <f aca="true" t="shared" si="75" ref="E103:E127">VALUE($F103&amp;$B$1&amp;$L$2)</f>
        <v>13103109208</v>
      </c>
      <c r="F103">
        <v>1310</v>
      </c>
      <c r="G103">
        <v>97</v>
      </c>
      <c r="H103" s="18" t="s">
        <v>102</v>
      </c>
      <c r="I103">
        <f t="shared" si="62"/>
        <v>2</v>
      </c>
      <c r="J103">
        <f t="shared" si="62"/>
        <v>62</v>
      </c>
      <c r="K103">
        <f t="shared" si="62"/>
        <v>1327916</v>
      </c>
      <c r="L103">
        <f t="shared" si="63"/>
        <v>37</v>
      </c>
      <c r="M103">
        <f t="shared" si="63"/>
        <v>63</v>
      </c>
      <c r="N103">
        <f t="shared" si="63"/>
        <v>303120</v>
      </c>
      <c r="O103">
        <f t="shared" si="42"/>
        <v>39</v>
      </c>
      <c r="P103">
        <f t="shared" si="43"/>
        <v>0.8025</v>
      </c>
      <c r="R103" s="51">
        <v>25</v>
      </c>
      <c r="S103" s="44">
        <f aca="true" t="shared" si="76" ref="S103:S124">P103+R105/1000000</f>
        <v>0.802523</v>
      </c>
      <c r="T103">
        <f t="shared" si="44"/>
        <v>29</v>
      </c>
      <c r="V103">
        <v>97</v>
      </c>
      <c r="W103" t="s">
        <v>8</v>
      </c>
      <c r="X103">
        <f t="shared" si="45"/>
        <v>53</v>
      </c>
      <c r="Y103" t="str">
        <f t="shared" si="46"/>
        <v>くも膜下出血</v>
      </c>
      <c r="Z103">
        <f t="shared" si="46"/>
        <v>3</v>
      </c>
      <c r="AA103">
        <f t="shared" si="46"/>
        <v>0.0617</v>
      </c>
      <c r="AB103">
        <f t="shared" si="46"/>
        <v>1</v>
      </c>
      <c r="AC103">
        <f t="shared" si="46"/>
        <v>26</v>
      </c>
      <c r="AD103">
        <f t="shared" si="61"/>
        <v>4030520</v>
      </c>
      <c r="AE103">
        <f t="shared" si="64"/>
        <v>0.02</v>
      </c>
      <c r="AF103">
        <f t="shared" si="65"/>
        <v>26</v>
      </c>
      <c r="AG103">
        <f t="shared" si="66"/>
        <v>155020</v>
      </c>
      <c r="AH103">
        <f t="shared" si="67"/>
        <v>829</v>
      </c>
      <c r="AI103">
        <f t="shared" si="68"/>
        <v>4030520</v>
      </c>
      <c r="AJ103">
        <f t="shared" si="60"/>
        <v>2</v>
      </c>
      <c r="AK103">
        <f t="shared" si="60"/>
        <v>2</v>
      </c>
      <c r="AL103">
        <f t="shared" si="60"/>
        <v>6690</v>
      </c>
      <c r="AM103">
        <f t="shared" si="69"/>
        <v>0.04</v>
      </c>
      <c r="AN103">
        <f t="shared" si="70"/>
        <v>1</v>
      </c>
      <c r="AO103">
        <f t="shared" si="71"/>
        <v>3345</v>
      </c>
      <c r="AP103">
        <f t="shared" si="72"/>
        <v>1</v>
      </c>
      <c r="AQ103">
        <f t="shared" si="73"/>
        <v>3345</v>
      </c>
      <c r="AR103">
        <f t="shared" si="57"/>
        <v>3</v>
      </c>
      <c r="AS103">
        <f t="shared" si="58"/>
        <v>28</v>
      </c>
      <c r="AT103">
        <f t="shared" si="59"/>
        <v>4037210</v>
      </c>
    </row>
    <row r="104" spans="4:46" ht="13.5">
      <c r="D104">
        <f t="shared" si="74"/>
        <v>14013109207</v>
      </c>
      <c r="E104">
        <f t="shared" si="75"/>
        <v>14013109208</v>
      </c>
      <c r="F104">
        <v>1401</v>
      </c>
      <c r="G104">
        <v>98</v>
      </c>
      <c r="H104" s="18" t="s">
        <v>103</v>
      </c>
      <c r="I104">
        <f t="shared" si="62"/>
        <v>0</v>
      </c>
      <c r="J104">
        <f t="shared" si="62"/>
        <v>0</v>
      </c>
      <c r="K104">
        <f t="shared" si="62"/>
        <v>0</v>
      </c>
      <c r="L104">
        <f t="shared" si="63"/>
        <v>6</v>
      </c>
      <c r="M104">
        <f t="shared" si="63"/>
        <v>8</v>
      </c>
      <c r="N104">
        <f t="shared" si="63"/>
        <v>59070</v>
      </c>
      <c r="O104">
        <f t="shared" si="42"/>
        <v>6</v>
      </c>
      <c r="P104">
        <f t="shared" si="43"/>
        <v>0.1235</v>
      </c>
      <c r="R104" s="51">
        <v>24</v>
      </c>
      <c r="S104" s="44">
        <f t="shared" si="76"/>
        <v>0.12352199999999999</v>
      </c>
      <c r="T104">
        <f t="shared" si="44"/>
        <v>84</v>
      </c>
      <c r="V104">
        <v>98</v>
      </c>
      <c r="W104" t="s">
        <v>8</v>
      </c>
      <c r="X104">
        <f t="shared" si="45"/>
        <v>78</v>
      </c>
      <c r="Y104" t="str">
        <f t="shared" si="46"/>
        <v>アルコール性肝疾患</v>
      </c>
      <c r="Z104">
        <f t="shared" si="46"/>
        <v>3</v>
      </c>
      <c r="AA104">
        <f t="shared" si="46"/>
        <v>0.0617</v>
      </c>
      <c r="AB104">
        <f t="shared" si="46"/>
        <v>0</v>
      </c>
      <c r="AC104">
        <f t="shared" si="46"/>
        <v>0</v>
      </c>
      <c r="AD104">
        <f t="shared" si="61"/>
        <v>0</v>
      </c>
      <c r="AE104">
        <f t="shared" si="64"/>
        <v>0</v>
      </c>
      <c r="AF104">
        <f t="shared" si="65"/>
        <v>0</v>
      </c>
      <c r="AG104">
        <f t="shared" si="66"/>
        <v>0</v>
      </c>
      <c r="AH104">
        <f t="shared" si="67"/>
        <v>0</v>
      </c>
      <c r="AI104">
        <f t="shared" si="68"/>
        <v>0</v>
      </c>
      <c r="AJ104">
        <f t="shared" si="60"/>
        <v>3</v>
      </c>
      <c r="AK104">
        <f t="shared" si="60"/>
        <v>3</v>
      </c>
      <c r="AL104">
        <f t="shared" si="60"/>
        <v>32520</v>
      </c>
      <c r="AM104">
        <f t="shared" si="69"/>
        <v>0.06</v>
      </c>
      <c r="AN104">
        <f t="shared" si="70"/>
        <v>1</v>
      </c>
      <c r="AO104">
        <f t="shared" si="71"/>
        <v>10840</v>
      </c>
      <c r="AP104">
        <f t="shared" si="72"/>
        <v>7</v>
      </c>
      <c r="AQ104">
        <f t="shared" si="73"/>
        <v>10840</v>
      </c>
      <c r="AR104">
        <f t="shared" si="57"/>
        <v>3</v>
      </c>
      <c r="AS104">
        <f t="shared" si="58"/>
        <v>3</v>
      </c>
      <c r="AT104">
        <f t="shared" si="59"/>
        <v>32520</v>
      </c>
    </row>
    <row r="105" spans="4:46" ht="13.5">
      <c r="D105">
        <f t="shared" si="74"/>
        <v>14023109207</v>
      </c>
      <c r="E105">
        <f t="shared" si="75"/>
        <v>14023109208</v>
      </c>
      <c r="F105">
        <v>1402</v>
      </c>
      <c r="G105">
        <v>99</v>
      </c>
      <c r="H105" s="18" t="s">
        <v>104</v>
      </c>
      <c r="I105">
        <f t="shared" si="62"/>
        <v>0</v>
      </c>
      <c r="J105">
        <f t="shared" si="62"/>
        <v>0</v>
      </c>
      <c r="K105">
        <f t="shared" si="62"/>
        <v>0</v>
      </c>
      <c r="L105">
        <f t="shared" si="63"/>
        <v>19</v>
      </c>
      <c r="M105">
        <f t="shared" si="63"/>
        <v>194</v>
      </c>
      <c r="N105">
        <f t="shared" si="63"/>
        <v>5577660</v>
      </c>
      <c r="O105">
        <f t="shared" si="42"/>
        <v>19</v>
      </c>
      <c r="P105">
        <f t="shared" si="43"/>
        <v>0.3909</v>
      </c>
      <c r="R105" s="51">
        <v>23</v>
      </c>
      <c r="S105" s="44">
        <f t="shared" si="76"/>
        <v>0.390921</v>
      </c>
      <c r="T105">
        <f t="shared" si="44"/>
        <v>47</v>
      </c>
      <c r="V105">
        <v>99</v>
      </c>
      <c r="W105" t="s">
        <v>8</v>
      </c>
      <c r="X105">
        <f t="shared" si="45"/>
        <v>100</v>
      </c>
      <c r="Y105" t="str">
        <f t="shared" si="46"/>
        <v>尿路結石症</v>
      </c>
      <c r="Z105">
        <f t="shared" si="46"/>
        <v>3</v>
      </c>
      <c r="AA105">
        <f t="shared" si="46"/>
        <v>0.0617</v>
      </c>
      <c r="AB105">
        <f t="shared" si="46"/>
        <v>0</v>
      </c>
      <c r="AC105">
        <f t="shared" si="46"/>
        <v>0</v>
      </c>
      <c r="AD105">
        <f t="shared" si="61"/>
        <v>0</v>
      </c>
      <c r="AE105">
        <f t="shared" si="64"/>
        <v>0</v>
      </c>
      <c r="AF105">
        <f t="shared" si="65"/>
        <v>0</v>
      </c>
      <c r="AG105">
        <f t="shared" si="66"/>
        <v>0</v>
      </c>
      <c r="AH105">
        <f t="shared" si="67"/>
        <v>0</v>
      </c>
      <c r="AI105">
        <f t="shared" si="68"/>
        <v>0</v>
      </c>
      <c r="AJ105">
        <f aca="true" t="shared" si="77" ref="AJ105:AL127">VLOOKUP($X105,$G$7:$P$127,AJ$4,FALSE)</f>
        <v>3</v>
      </c>
      <c r="AK105">
        <f t="shared" si="77"/>
        <v>3</v>
      </c>
      <c r="AL105">
        <f t="shared" si="77"/>
        <v>47190</v>
      </c>
      <c r="AM105">
        <f t="shared" si="69"/>
        <v>0.06</v>
      </c>
      <c r="AN105">
        <f t="shared" si="70"/>
        <v>1</v>
      </c>
      <c r="AO105">
        <f t="shared" si="71"/>
        <v>15730</v>
      </c>
      <c r="AP105">
        <f t="shared" si="72"/>
        <v>10</v>
      </c>
      <c r="AQ105">
        <f t="shared" si="73"/>
        <v>15730</v>
      </c>
      <c r="AR105">
        <f t="shared" si="57"/>
        <v>3</v>
      </c>
      <c r="AS105">
        <f t="shared" si="58"/>
        <v>3</v>
      </c>
      <c r="AT105">
        <f t="shared" si="59"/>
        <v>47190</v>
      </c>
    </row>
    <row r="106" spans="4:46" ht="13.5">
      <c r="D106">
        <f t="shared" si="74"/>
        <v>14033109207</v>
      </c>
      <c r="E106">
        <f t="shared" si="75"/>
        <v>14033109208</v>
      </c>
      <c r="F106">
        <v>1403</v>
      </c>
      <c r="G106">
        <v>100</v>
      </c>
      <c r="H106" s="18" t="s">
        <v>105</v>
      </c>
      <c r="I106">
        <f t="shared" si="62"/>
        <v>0</v>
      </c>
      <c r="J106">
        <f t="shared" si="62"/>
        <v>0</v>
      </c>
      <c r="K106">
        <f t="shared" si="62"/>
        <v>0</v>
      </c>
      <c r="L106">
        <f t="shared" si="63"/>
        <v>3</v>
      </c>
      <c r="M106">
        <f t="shared" si="63"/>
        <v>3</v>
      </c>
      <c r="N106">
        <f t="shared" si="63"/>
        <v>47190</v>
      </c>
      <c r="O106">
        <f t="shared" si="42"/>
        <v>3</v>
      </c>
      <c r="P106">
        <f t="shared" si="43"/>
        <v>0.0617</v>
      </c>
      <c r="R106" s="51">
        <v>22</v>
      </c>
      <c r="S106" s="44">
        <f t="shared" si="76"/>
        <v>0.06172</v>
      </c>
      <c r="T106">
        <f t="shared" si="44"/>
        <v>99</v>
      </c>
      <c r="V106">
        <v>100</v>
      </c>
      <c r="W106" t="s">
        <v>8</v>
      </c>
      <c r="X106">
        <f t="shared" si="45"/>
        <v>103</v>
      </c>
      <c r="Y106" t="str">
        <f t="shared" si="46"/>
        <v>その他の男性生殖器の疾患</v>
      </c>
      <c r="Z106">
        <f t="shared" si="46"/>
        <v>3</v>
      </c>
      <c r="AA106">
        <f t="shared" si="46"/>
        <v>0.0617</v>
      </c>
      <c r="AB106">
        <f t="shared" si="46"/>
        <v>0</v>
      </c>
      <c r="AC106">
        <f aca="true" t="shared" si="78" ref="AC106:AC127">VLOOKUP($X106,$G$7:$P$127,AC$4,FALSE)</f>
        <v>0</v>
      </c>
      <c r="AD106">
        <f t="shared" si="61"/>
        <v>0</v>
      </c>
      <c r="AE106">
        <f t="shared" si="64"/>
        <v>0</v>
      </c>
      <c r="AF106">
        <f t="shared" si="65"/>
        <v>0</v>
      </c>
      <c r="AG106">
        <f t="shared" si="66"/>
        <v>0</v>
      </c>
      <c r="AH106">
        <f t="shared" si="67"/>
        <v>0</v>
      </c>
      <c r="AI106">
        <f t="shared" si="68"/>
        <v>0</v>
      </c>
      <c r="AJ106">
        <f t="shared" si="77"/>
        <v>3</v>
      </c>
      <c r="AK106">
        <f t="shared" si="77"/>
        <v>4</v>
      </c>
      <c r="AL106">
        <f t="shared" si="77"/>
        <v>15420</v>
      </c>
      <c r="AM106">
        <f t="shared" si="69"/>
        <v>0.06</v>
      </c>
      <c r="AN106">
        <f t="shared" si="70"/>
        <v>1.3</v>
      </c>
      <c r="AO106">
        <f t="shared" si="71"/>
        <v>3855</v>
      </c>
      <c r="AP106">
        <f t="shared" si="72"/>
        <v>3</v>
      </c>
      <c r="AQ106">
        <f t="shared" si="73"/>
        <v>5140</v>
      </c>
      <c r="AR106">
        <f t="shared" si="57"/>
        <v>3</v>
      </c>
      <c r="AS106">
        <f t="shared" si="58"/>
        <v>4</v>
      </c>
      <c r="AT106">
        <f t="shared" si="59"/>
        <v>15420</v>
      </c>
    </row>
    <row r="107" spans="4:46" ht="13.5">
      <c r="D107">
        <f t="shared" si="74"/>
        <v>14043109207</v>
      </c>
      <c r="E107">
        <f t="shared" si="75"/>
        <v>14043109208</v>
      </c>
      <c r="F107">
        <v>1404</v>
      </c>
      <c r="G107">
        <v>101</v>
      </c>
      <c r="H107" s="50" t="s">
        <v>260</v>
      </c>
      <c r="I107">
        <f aca="true" t="shared" si="79" ref="I107:K126">IF(ISNA(VLOOKUP($D107,toukeiＣ,I$4,FALSE))=TRUE,0,VLOOKUP($D107,toukeiＣ,I$4,FALSE))</f>
        <v>1</v>
      </c>
      <c r="J107">
        <f t="shared" si="79"/>
        <v>5</v>
      </c>
      <c r="K107">
        <f t="shared" si="79"/>
        <v>230920</v>
      </c>
      <c r="L107">
        <f aca="true" t="shared" si="80" ref="L107:N126">IF(ISNA(VLOOKUP($E107,toukeiＣ,L$4,FALSE))=TRUE,0,VLOOKUP($E107,toukeiＣ,L$4,FALSE))</f>
        <v>18</v>
      </c>
      <c r="M107">
        <f t="shared" si="80"/>
        <v>23</v>
      </c>
      <c r="N107">
        <f t="shared" si="80"/>
        <v>202820</v>
      </c>
      <c r="O107">
        <f t="shared" si="42"/>
        <v>19</v>
      </c>
      <c r="P107">
        <f t="shared" si="43"/>
        <v>0.3909</v>
      </c>
      <c r="R107" s="51">
        <v>21</v>
      </c>
      <c r="S107" s="44">
        <f t="shared" si="76"/>
        <v>0.390919</v>
      </c>
      <c r="T107">
        <f t="shared" si="44"/>
        <v>48</v>
      </c>
      <c r="V107">
        <v>101</v>
      </c>
      <c r="W107" t="s">
        <v>8</v>
      </c>
      <c r="X107">
        <f t="shared" si="45"/>
        <v>58</v>
      </c>
      <c r="Y107" t="str">
        <f t="shared" si="46"/>
        <v>動脈硬化（症）</v>
      </c>
      <c r="Z107">
        <f t="shared" si="46"/>
        <v>2</v>
      </c>
      <c r="AA107">
        <f t="shared" si="46"/>
        <v>0.0412</v>
      </c>
      <c r="AB107">
        <f t="shared" si="46"/>
        <v>1</v>
      </c>
      <c r="AC107">
        <f t="shared" si="78"/>
        <v>31</v>
      </c>
      <c r="AD107">
        <f t="shared" si="61"/>
        <v>789158</v>
      </c>
      <c r="AE107">
        <f t="shared" si="64"/>
        <v>0.02</v>
      </c>
      <c r="AF107">
        <f t="shared" si="65"/>
        <v>31</v>
      </c>
      <c r="AG107">
        <f t="shared" si="66"/>
        <v>25457</v>
      </c>
      <c r="AH107">
        <f t="shared" si="67"/>
        <v>162</v>
      </c>
      <c r="AI107">
        <f t="shared" si="68"/>
        <v>789158</v>
      </c>
      <c r="AJ107">
        <f t="shared" si="77"/>
        <v>1</v>
      </c>
      <c r="AK107">
        <f t="shared" si="77"/>
        <v>1</v>
      </c>
      <c r="AL107">
        <f t="shared" si="77"/>
        <v>2680</v>
      </c>
      <c r="AM107">
        <f t="shared" si="69"/>
        <v>0.02</v>
      </c>
      <c r="AN107">
        <f t="shared" si="70"/>
        <v>1</v>
      </c>
      <c r="AO107">
        <f t="shared" si="71"/>
        <v>2680</v>
      </c>
      <c r="AP107">
        <f t="shared" si="72"/>
        <v>1</v>
      </c>
      <c r="AQ107">
        <f t="shared" si="73"/>
        <v>2680</v>
      </c>
      <c r="AR107">
        <f t="shared" si="57"/>
        <v>2</v>
      </c>
      <c r="AS107">
        <f t="shared" si="58"/>
        <v>32</v>
      </c>
      <c r="AT107">
        <f t="shared" si="59"/>
        <v>791838</v>
      </c>
    </row>
    <row r="108" spans="4:46" ht="13.5">
      <c r="D108">
        <f t="shared" si="74"/>
        <v>14053109207</v>
      </c>
      <c r="E108">
        <f t="shared" si="75"/>
        <v>14053109208</v>
      </c>
      <c r="F108">
        <v>1405</v>
      </c>
      <c r="G108">
        <v>102</v>
      </c>
      <c r="H108" s="18" t="s">
        <v>106</v>
      </c>
      <c r="I108">
        <f t="shared" si="79"/>
        <v>0</v>
      </c>
      <c r="J108">
        <f t="shared" si="79"/>
        <v>0</v>
      </c>
      <c r="K108">
        <f t="shared" si="79"/>
        <v>0</v>
      </c>
      <c r="L108">
        <f t="shared" si="80"/>
        <v>15</v>
      </c>
      <c r="M108">
        <f t="shared" si="80"/>
        <v>16</v>
      </c>
      <c r="N108">
        <f t="shared" si="80"/>
        <v>179330</v>
      </c>
      <c r="O108">
        <f t="shared" si="42"/>
        <v>15</v>
      </c>
      <c r="P108">
        <f t="shared" si="43"/>
        <v>0.3086</v>
      </c>
      <c r="R108" s="51">
        <v>20</v>
      </c>
      <c r="S108" s="44">
        <f t="shared" si="76"/>
        <v>0.308618</v>
      </c>
      <c r="T108">
        <f t="shared" si="44"/>
        <v>55</v>
      </c>
      <c r="V108">
        <v>102</v>
      </c>
      <c r="W108" t="s">
        <v>8</v>
      </c>
      <c r="X108">
        <f t="shared" si="45"/>
        <v>83</v>
      </c>
      <c r="Y108" t="str">
        <f t="shared" si="46"/>
        <v>膵疾患</v>
      </c>
      <c r="Z108">
        <f t="shared" si="46"/>
        <v>2</v>
      </c>
      <c r="AA108">
        <f t="shared" si="46"/>
        <v>0.0412</v>
      </c>
      <c r="AB108">
        <f t="shared" si="46"/>
        <v>0</v>
      </c>
      <c r="AC108">
        <f t="shared" si="78"/>
        <v>0</v>
      </c>
      <c r="AD108">
        <f t="shared" si="61"/>
        <v>0</v>
      </c>
      <c r="AE108">
        <f t="shared" si="64"/>
        <v>0</v>
      </c>
      <c r="AF108">
        <f t="shared" si="65"/>
        <v>0</v>
      </c>
      <c r="AG108">
        <f t="shared" si="66"/>
        <v>0</v>
      </c>
      <c r="AH108">
        <f t="shared" si="67"/>
        <v>0</v>
      </c>
      <c r="AI108">
        <f t="shared" si="68"/>
        <v>0</v>
      </c>
      <c r="AJ108">
        <f t="shared" si="77"/>
        <v>2</v>
      </c>
      <c r="AK108">
        <f t="shared" si="77"/>
        <v>5</v>
      </c>
      <c r="AL108">
        <f t="shared" si="77"/>
        <v>46020</v>
      </c>
      <c r="AM108">
        <f t="shared" si="69"/>
        <v>0.04</v>
      </c>
      <c r="AN108">
        <f t="shared" si="70"/>
        <v>2.5</v>
      </c>
      <c r="AO108">
        <f t="shared" si="71"/>
        <v>9204</v>
      </c>
      <c r="AP108">
        <f t="shared" si="72"/>
        <v>9</v>
      </c>
      <c r="AQ108">
        <f t="shared" si="73"/>
        <v>23010</v>
      </c>
      <c r="AR108">
        <f t="shared" si="57"/>
        <v>2</v>
      </c>
      <c r="AS108">
        <f t="shared" si="58"/>
        <v>5</v>
      </c>
      <c r="AT108">
        <f t="shared" si="59"/>
        <v>46020</v>
      </c>
    </row>
    <row r="109" spans="4:46" ht="13.5">
      <c r="D109">
        <f t="shared" si="74"/>
        <v>14063109207</v>
      </c>
      <c r="E109">
        <f t="shared" si="75"/>
        <v>14063109208</v>
      </c>
      <c r="F109">
        <v>1406</v>
      </c>
      <c r="G109">
        <v>103</v>
      </c>
      <c r="H109" s="50" t="s">
        <v>261</v>
      </c>
      <c r="I109">
        <f t="shared" si="79"/>
        <v>0</v>
      </c>
      <c r="J109">
        <f t="shared" si="79"/>
        <v>0</v>
      </c>
      <c r="K109">
        <f t="shared" si="79"/>
        <v>0</v>
      </c>
      <c r="L109">
        <f t="shared" si="80"/>
        <v>3</v>
      </c>
      <c r="M109">
        <f t="shared" si="80"/>
        <v>4</v>
      </c>
      <c r="N109">
        <f t="shared" si="80"/>
        <v>15420</v>
      </c>
      <c r="O109">
        <f t="shared" si="42"/>
        <v>3</v>
      </c>
      <c r="P109">
        <f t="shared" si="43"/>
        <v>0.0617</v>
      </c>
      <c r="R109" s="51">
        <v>19</v>
      </c>
      <c r="S109" s="44">
        <f t="shared" si="76"/>
        <v>0.061717</v>
      </c>
      <c r="T109">
        <f t="shared" si="44"/>
        <v>100</v>
      </c>
      <c r="V109">
        <v>103</v>
      </c>
      <c r="W109" t="s">
        <v>8</v>
      </c>
      <c r="X109">
        <f t="shared" si="45"/>
        <v>116</v>
      </c>
      <c r="Y109" t="str">
        <f t="shared" si="46"/>
        <v>頭蓋内損傷及び内臓の損傷</v>
      </c>
      <c r="Z109">
        <f t="shared" si="46"/>
        <v>2</v>
      </c>
      <c r="AA109">
        <f t="shared" si="46"/>
        <v>0.0412</v>
      </c>
      <c r="AB109">
        <f t="shared" si="46"/>
        <v>0</v>
      </c>
      <c r="AC109">
        <f t="shared" si="78"/>
        <v>0</v>
      </c>
      <c r="AD109">
        <f t="shared" si="61"/>
        <v>0</v>
      </c>
      <c r="AE109">
        <f t="shared" si="64"/>
        <v>0</v>
      </c>
      <c r="AF109">
        <f t="shared" si="65"/>
        <v>0</v>
      </c>
      <c r="AG109">
        <f t="shared" si="66"/>
        <v>0</v>
      </c>
      <c r="AH109">
        <f t="shared" si="67"/>
        <v>0</v>
      </c>
      <c r="AI109">
        <f t="shared" si="68"/>
        <v>0</v>
      </c>
      <c r="AJ109">
        <f t="shared" si="77"/>
        <v>2</v>
      </c>
      <c r="AK109">
        <f t="shared" si="77"/>
        <v>2</v>
      </c>
      <c r="AL109">
        <f t="shared" si="77"/>
        <v>54330</v>
      </c>
      <c r="AM109">
        <f t="shared" si="69"/>
        <v>0.04</v>
      </c>
      <c r="AN109">
        <f t="shared" si="70"/>
        <v>1</v>
      </c>
      <c r="AO109">
        <f t="shared" si="71"/>
        <v>27165</v>
      </c>
      <c r="AP109">
        <f t="shared" si="72"/>
        <v>11</v>
      </c>
      <c r="AQ109">
        <f t="shared" si="73"/>
        <v>27165</v>
      </c>
      <c r="AR109">
        <f t="shared" si="57"/>
        <v>2</v>
      </c>
      <c r="AS109">
        <f t="shared" si="58"/>
        <v>2</v>
      </c>
      <c r="AT109">
        <f t="shared" si="59"/>
        <v>54330</v>
      </c>
    </row>
    <row r="110" spans="4:46" ht="13.5">
      <c r="D110">
        <f t="shared" si="74"/>
        <v>14073109207</v>
      </c>
      <c r="E110">
        <f t="shared" si="75"/>
        <v>14073109208</v>
      </c>
      <c r="F110">
        <v>1407</v>
      </c>
      <c r="G110">
        <v>104</v>
      </c>
      <c r="H110" s="18" t="s">
        <v>107</v>
      </c>
      <c r="I110">
        <f t="shared" si="79"/>
        <v>0</v>
      </c>
      <c r="J110">
        <f t="shared" si="79"/>
        <v>0</v>
      </c>
      <c r="K110">
        <f t="shared" si="79"/>
        <v>0</v>
      </c>
      <c r="L110">
        <f t="shared" si="80"/>
        <v>19</v>
      </c>
      <c r="M110">
        <f t="shared" si="80"/>
        <v>21</v>
      </c>
      <c r="N110">
        <f t="shared" si="80"/>
        <v>85430</v>
      </c>
      <c r="O110">
        <f t="shared" si="42"/>
        <v>19</v>
      </c>
      <c r="P110">
        <f t="shared" si="43"/>
        <v>0.3909</v>
      </c>
      <c r="R110" s="51">
        <v>18</v>
      </c>
      <c r="S110" s="44">
        <f t="shared" si="76"/>
        <v>0.39091600000000004</v>
      </c>
      <c r="T110">
        <f t="shared" si="44"/>
        <v>49</v>
      </c>
      <c r="V110">
        <v>104</v>
      </c>
      <c r="W110" t="s">
        <v>8</v>
      </c>
      <c r="X110">
        <f t="shared" si="45"/>
        <v>3</v>
      </c>
      <c r="Y110" t="str">
        <f t="shared" si="46"/>
        <v>主として性的伝播様式をとる感染症</v>
      </c>
      <c r="Z110">
        <f t="shared" si="46"/>
        <v>1</v>
      </c>
      <c r="AA110">
        <f t="shared" si="46"/>
        <v>0.0206</v>
      </c>
      <c r="AB110">
        <f t="shared" si="46"/>
        <v>0</v>
      </c>
      <c r="AC110">
        <f t="shared" si="78"/>
        <v>0</v>
      </c>
      <c r="AD110">
        <f t="shared" si="61"/>
        <v>0</v>
      </c>
      <c r="AE110">
        <f t="shared" si="64"/>
        <v>0</v>
      </c>
      <c r="AF110">
        <f t="shared" si="65"/>
        <v>0</v>
      </c>
      <c r="AG110">
        <f t="shared" si="66"/>
        <v>0</v>
      </c>
      <c r="AH110">
        <f t="shared" si="67"/>
        <v>0</v>
      </c>
      <c r="AI110">
        <f t="shared" si="68"/>
        <v>0</v>
      </c>
      <c r="AJ110">
        <f t="shared" si="77"/>
        <v>1</v>
      </c>
      <c r="AK110">
        <f t="shared" si="77"/>
        <v>2</v>
      </c>
      <c r="AL110">
        <f t="shared" si="77"/>
        <v>17100</v>
      </c>
      <c r="AM110">
        <f t="shared" si="69"/>
        <v>0.02</v>
      </c>
      <c r="AN110">
        <f t="shared" si="70"/>
        <v>2</v>
      </c>
      <c r="AO110">
        <f t="shared" si="71"/>
        <v>8550</v>
      </c>
      <c r="AP110">
        <f t="shared" si="72"/>
        <v>4</v>
      </c>
      <c r="AQ110">
        <f t="shared" si="73"/>
        <v>17100</v>
      </c>
      <c r="AR110">
        <f t="shared" si="57"/>
        <v>1</v>
      </c>
      <c r="AS110">
        <f t="shared" si="58"/>
        <v>2</v>
      </c>
      <c r="AT110">
        <f t="shared" si="59"/>
        <v>17100</v>
      </c>
    </row>
    <row r="111" spans="4:46" ht="13.5">
      <c r="D111">
        <f t="shared" si="74"/>
        <v>14083109207</v>
      </c>
      <c r="E111">
        <f t="shared" si="75"/>
        <v>14083109208</v>
      </c>
      <c r="F111">
        <v>1408</v>
      </c>
      <c r="G111">
        <v>105</v>
      </c>
      <c r="H111" s="50" t="s">
        <v>262</v>
      </c>
      <c r="I111">
        <f t="shared" si="79"/>
        <v>0</v>
      </c>
      <c r="J111">
        <f t="shared" si="79"/>
        <v>0</v>
      </c>
      <c r="K111">
        <f t="shared" si="79"/>
        <v>0</v>
      </c>
      <c r="L111">
        <f t="shared" si="80"/>
        <v>17</v>
      </c>
      <c r="M111">
        <f t="shared" si="80"/>
        <v>23</v>
      </c>
      <c r="N111">
        <f t="shared" si="80"/>
        <v>139770</v>
      </c>
      <c r="O111">
        <f t="shared" si="42"/>
        <v>17</v>
      </c>
      <c r="P111">
        <f t="shared" si="43"/>
        <v>0.3498</v>
      </c>
      <c r="R111" s="51">
        <v>17</v>
      </c>
      <c r="S111" s="44">
        <f t="shared" si="76"/>
        <v>0.349815</v>
      </c>
      <c r="T111">
        <f t="shared" si="44"/>
        <v>52</v>
      </c>
      <c r="V111">
        <v>105</v>
      </c>
      <c r="W111" t="s">
        <v>8</v>
      </c>
      <c r="X111">
        <f t="shared" si="45"/>
        <v>6</v>
      </c>
      <c r="Y111" t="str">
        <f t="shared" si="46"/>
        <v>その他のウィルス疾患</v>
      </c>
      <c r="Z111">
        <f t="shared" si="46"/>
        <v>1</v>
      </c>
      <c r="AA111">
        <f t="shared" si="46"/>
        <v>0.0206</v>
      </c>
      <c r="AB111">
        <f t="shared" si="46"/>
        <v>0</v>
      </c>
      <c r="AC111">
        <f t="shared" si="78"/>
        <v>0</v>
      </c>
      <c r="AD111">
        <f t="shared" si="61"/>
        <v>0</v>
      </c>
      <c r="AE111">
        <f t="shared" si="64"/>
        <v>0</v>
      </c>
      <c r="AF111">
        <f t="shared" si="65"/>
        <v>0</v>
      </c>
      <c r="AG111">
        <f t="shared" si="66"/>
        <v>0</v>
      </c>
      <c r="AH111">
        <f t="shared" si="67"/>
        <v>0</v>
      </c>
      <c r="AI111">
        <f t="shared" si="68"/>
        <v>0</v>
      </c>
      <c r="AJ111">
        <f t="shared" si="77"/>
        <v>1</v>
      </c>
      <c r="AK111">
        <f t="shared" si="77"/>
        <v>2</v>
      </c>
      <c r="AL111">
        <f t="shared" si="77"/>
        <v>9610</v>
      </c>
      <c r="AM111">
        <f t="shared" si="69"/>
        <v>0.02</v>
      </c>
      <c r="AN111">
        <f t="shared" si="70"/>
        <v>2</v>
      </c>
      <c r="AO111">
        <f t="shared" si="71"/>
        <v>4805</v>
      </c>
      <c r="AP111">
        <f t="shared" si="72"/>
        <v>2</v>
      </c>
      <c r="AQ111">
        <f t="shared" si="73"/>
        <v>9610</v>
      </c>
      <c r="AR111">
        <f t="shared" si="57"/>
        <v>1</v>
      </c>
      <c r="AS111">
        <f t="shared" si="58"/>
        <v>2</v>
      </c>
      <c r="AT111">
        <f t="shared" si="59"/>
        <v>9610</v>
      </c>
    </row>
    <row r="112" spans="4:46" ht="13.5">
      <c r="D112">
        <f t="shared" si="74"/>
        <v>15013109207</v>
      </c>
      <c r="E112">
        <f t="shared" si="75"/>
        <v>15013109208</v>
      </c>
      <c r="F112">
        <v>1501</v>
      </c>
      <c r="G112">
        <v>106</v>
      </c>
      <c r="H112" s="18" t="s">
        <v>108</v>
      </c>
      <c r="I112">
        <f t="shared" si="79"/>
        <v>0</v>
      </c>
      <c r="J112">
        <f t="shared" si="79"/>
        <v>0</v>
      </c>
      <c r="K112">
        <f t="shared" si="79"/>
        <v>0</v>
      </c>
      <c r="L112">
        <f t="shared" si="80"/>
        <v>0</v>
      </c>
      <c r="M112">
        <f t="shared" si="80"/>
        <v>0</v>
      </c>
      <c r="N112">
        <f t="shared" si="80"/>
        <v>0</v>
      </c>
      <c r="O112">
        <f t="shared" si="42"/>
        <v>0</v>
      </c>
      <c r="P112">
        <f t="shared" si="43"/>
        <v>0</v>
      </c>
      <c r="R112" s="51">
        <v>16</v>
      </c>
      <c r="S112" s="44">
        <f t="shared" si="76"/>
        <v>1.4E-05</v>
      </c>
      <c r="T112">
        <f t="shared" si="44"/>
        <v>115</v>
      </c>
      <c r="V112">
        <v>106</v>
      </c>
      <c r="W112" t="s">
        <v>8</v>
      </c>
      <c r="X112">
        <f t="shared" si="45"/>
        <v>56</v>
      </c>
      <c r="Y112" t="str">
        <f t="shared" si="46"/>
        <v>脳動脈硬化（症）</v>
      </c>
      <c r="Z112">
        <f t="shared" si="46"/>
        <v>1</v>
      </c>
      <c r="AA112">
        <f t="shared" si="46"/>
        <v>0.0206</v>
      </c>
      <c r="AB112">
        <f t="shared" si="46"/>
        <v>0</v>
      </c>
      <c r="AC112">
        <f t="shared" si="78"/>
        <v>0</v>
      </c>
      <c r="AD112">
        <f t="shared" si="61"/>
        <v>0</v>
      </c>
      <c r="AE112">
        <f t="shared" si="64"/>
        <v>0</v>
      </c>
      <c r="AF112">
        <f t="shared" si="65"/>
        <v>0</v>
      </c>
      <c r="AG112">
        <f t="shared" si="66"/>
        <v>0</v>
      </c>
      <c r="AH112">
        <f t="shared" si="67"/>
        <v>0</v>
      </c>
      <c r="AI112">
        <f t="shared" si="68"/>
        <v>0</v>
      </c>
      <c r="AJ112">
        <f t="shared" si="77"/>
        <v>1</v>
      </c>
      <c r="AK112">
        <f t="shared" si="77"/>
        <v>1</v>
      </c>
      <c r="AL112">
        <f t="shared" si="77"/>
        <v>3430</v>
      </c>
      <c r="AM112">
        <f t="shared" si="69"/>
        <v>0.02</v>
      </c>
      <c r="AN112">
        <f t="shared" si="70"/>
        <v>1</v>
      </c>
      <c r="AO112">
        <f t="shared" si="71"/>
        <v>3430</v>
      </c>
      <c r="AP112">
        <f t="shared" si="72"/>
        <v>1</v>
      </c>
      <c r="AQ112">
        <f t="shared" si="73"/>
        <v>3430</v>
      </c>
      <c r="AR112">
        <f t="shared" si="57"/>
        <v>1</v>
      </c>
      <c r="AS112">
        <f t="shared" si="58"/>
        <v>1</v>
      </c>
      <c r="AT112">
        <f t="shared" si="59"/>
        <v>3430</v>
      </c>
    </row>
    <row r="113" spans="4:46" ht="13.5">
      <c r="D113">
        <f t="shared" si="74"/>
        <v>15023109207</v>
      </c>
      <c r="E113">
        <f t="shared" si="75"/>
        <v>15023109208</v>
      </c>
      <c r="F113">
        <v>1502</v>
      </c>
      <c r="G113">
        <v>107</v>
      </c>
      <c r="H113" s="50" t="s">
        <v>267</v>
      </c>
      <c r="I113">
        <f t="shared" si="79"/>
        <v>0</v>
      </c>
      <c r="J113">
        <f t="shared" si="79"/>
        <v>0</v>
      </c>
      <c r="K113">
        <f t="shared" si="79"/>
        <v>0</v>
      </c>
      <c r="L113">
        <f t="shared" si="80"/>
        <v>0</v>
      </c>
      <c r="M113">
        <f t="shared" si="80"/>
        <v>0</v>
      </c>
      <c r="N113">
        <f t="shared" si="80"/>
        <v>0</v>
      </c>
      <c r="O113">
        <f t="shared" si="42"/>
        <v>0</v>
      </c>
      <c r="P113">
        <f t="shared" si="43"/>
        <v>0</v>
      </c>
      <c r="R113" s="51">
        <v>15</v>
      </c>
      <c r="S113" s="44">
        <f t="shared" si="76"/>
        <v>1.3E-05</v>
      </c>
      <c r="T113">
        <f t="shared" si="44"/>
        <v>116</v>
      </c>
      <c r="V113">
        <v>107</v>
      </c>
      <c r="W113" t="s">
        <v>8</v>
      </c>
      <c r="X113">
        <f t="shared" si="45"/>
        <v>60</v>
      </c>
      <c r="Y113" t="str">
        <f t="shared" si="46"/>
        <v>低血圧（症）</v>
      </c>
      <c r="Z113">
        <f t="shared" si="46"/>
        <v>1</v>
      </c>
      <c r="AA113">
        <f t="shared" si="46"/>
        <v>0.0206</v>
      </c>
      <c r="AB113">
        <f t="shared" si="46"/>
        <v>0</v>
      </c>
      <c r="AC113">
        <f t="shared" si="78"/>
        <v>0</v>
      </c>
      <c r="AD113">
        <f t="shared" si="61"/>
        <v>0</v>
      </c>
      <c r="AE113">
        <f t="shared" si="64"/>
        <v>0</v>
      </c>
      <c r="AF113">
        <f t="shared" si="65"/>
        <v>0</v>
      </c>
      <c r="AG113">
        <f t="shared" si="66"/>
        <v>0</v>
      </c>
      <c r="AH113">
        <f t="shared" si="67"/>
        <v>0</v>
      </c>
      <c r="AI113">
        <f t="shared" si="68"/>
        <v>0</v>
      </c>
      <c r="AJ113">
        <f t="shared" si="77"/>
        <v>1</v>
      </c>
      <c r="AK113">
        <f t="shared" si="77"/>
        <v>1</v>
      </c>
      <c r="AL113">
        <f t="shared" si="77"/>
        <v>1920</v>
      </c>
      <c r="AM113">
        <f t="shared" si="69"/>
        <v>0.02</v>
      </c>
      <c r="AN113">
        <f t="shared" si="70"/>
        <v>1</v>
      </c>
      <c r="AO113">
        <f t="shared" si="71"/>
        <v>1920</v>
      </c>
      <c r="AP113">
        <f t="shared" si="72"/>
        <v>0</v>
      </c>
      <c r="AQ113">
        <f t="shared" si="73"/>
        <v>1920</v>
      </c>
      <c r="AR113">
        <f t="shared" si="57"/>
        <v>1</v>
      </c>
      <c r="AS113">
        <f t="shared" si="58"/>
        <v>1</v>
      </c>
      <c r="AT113">
        <f t="shared" si="59"/>
        <v>1920</v>
      </c>
    </row>
    <row r="114" spans="4:46" ht="13.5">
      <c r="D114">
        <f t="shared" si="74"/>
        <v>15033109207</v>
      </c>
      <c r="E114">
        <f t="shared" si="75"/>
        <v>15033109208</v>
      </c>
      <c r="F114">
        <v>1503</v>
      </c>
      <c r="G114">
        <v>108</v>
      </c>
      <c r="H114" s="18" t="s">
        <v>109</v>
      </c>
      <c r="I114">
        <f t="shared" si="79"/>
        <v>0</v>
      </c>
      <c r="J114">
        <f t="shared" si="79"/>
        <v>0</v>
      </c>
      <c r="K114">
        <f t="shared" si="79"/>
        <v>0</v>
      </c>
      <c r="L114">
        <f t="shared" si="80"/>
        <v>0</v>
      </c>
      <c r="M114">
        <f t="shared" si="80"/>
        <v>0</v>
      </c>
      <c r="N114">
        <f t="shared" si="80"/>
        <v>0</v>
      </c>
      <c r="O114">
        <f t="shared" si="42"/>
        <v>0</v>
      </c>
      <c r="P114">
        <f t="shared" si="43"/>
        <v>0</v>
      </c>
      <c r="R114" s="51">
        <v>14</v>
      </c>
      <c r="S114" s="44">
        <f t="shared" si="76"/>
        <v>1.2E-05</v>
      </c>
      <c r="T114">
        <f t="shared" si="44"/>
        <v>117</v>
      </c>
      <c r="V114">
        <v>108</v>
      </c>
      <c r="W114" t="s">
        <v>8</v>
      </c>
      <c r="X114">
        <f t="shared" si="45"/>
        <v>61</v>
      </c>
      <c r="Y114" t="str">
        <f t="shared" si="46"/>
        <v>その他の循環器系の疾患</v>
      </c>
      <c r="Z114">
        <f t="shared" si="46"/>
        <v>1</v>
      </c>
      <c r="AA114">
        <f t="shared" si="46"/>
        <v>0.0206</v>
      </c>
      <c r="AB114">
        <f t="shared" si="46"/>
        <v>0</v>
      </c>
      <c r="AC114">
        <f t="shared" si="78"/>
        <v>0</v>
      </c>
      <c r="AD114">
        <f t="shared" si="61"/>
        <v>0</v>
      </c>
      <c r="AE114">
        <f t="shared" si="64"/>
        <v>0</v>
      </c>
      <c r="AF114">
        <f t="shared" si="65"/>
        <v>0</v>
      </c>
      <c r="AG114">
        <f t="shared" si="66"/>
        <v>0</v>
      </c>
      <c r="AH114">
        <f t="shared" si="67"/>
        <v>0</v>
      </c>
      <c r="AI114">
        <f t="shared" si="68"/>
        <v>0</v>
      </c>
      <c r="AJ114">
        <f t="shared" si="77"/>
        <v>1</v>
      </c>
      <c r="AK114">
        <f t="shared" si="77"/>
        <v>4</v>
      </c>
      <c r="AL114">
        <f t="shared" si="77"/>
        <v>52030</v>
      </c>
      <c r="AM114">
        <f t="shared" si="69"/>
        <v>0.02</v>
      </c>
      <c r="AN114">
        <f t="shared" si="70"/>
        <v>4</v>
      </c>
      <c r="AO114">
        <f t="shared" si="71"/>
        <v>13008</v>
      </c>
      <c r="AP114">
        <f t="shared" si="72"/>
        <v>11</v>
      </c>
      <c r="AQ114">
        <f t="shared" si="73"/>
        <v>52030</v>
      </c>
      <c r="AR114">
        <f t="shared" si="57"/>
        <v>1</v>
      </c>
      <c r="AS114">
        <f t="shared" si="58"/>
        <v>4</v>
      </c>
      <c r="AT114">
        <f t="shared" si="59"/>
        <v>52030</v>
      </c>
    </row>
    <row r="115" spans="4:46" ht="13.5">
      <c r="D115">
        <f t="shared" si="74"/>
        <v>15043109207</v>
      </c>
      <c r="E115">
        <f t="shared" si="75"/>
        <v>15043109208</v>
      </c>
      <c r="F115">
        <v>1504</v>
      </c>
      <c r="G115">
        <v>109</v>
      </c>
      <c r="H115" s="50" t="s">
        <v>249</v>
      </c>
      <c r="I115">
        <f t="shared" si="79"/>
        <v>3</v>
      </c>
      <c r="J115">
        <f t="shared" si="79"/>
        <v>22</v>
      </c>
      <c r="K115">
        <f t="shared" si="79"/>
        <v>818760</v>
      </c>
      <c r="L115">
        <f t="shared" si="80"/>
        <v>4</v>
      </c>
      <c r="M115">
        <f t="shared" si="80"/>
        <v>5</v>
      </c>
      <c r="N115">
        <f t="shared" si="80"/>
        <v>24850</v>
      </c>
      <c r="O115">
        <f t="shared" si="42"/>
        <v>7</v>
      </c>
      <c r="P115">
        <f t="shared" si="43"/>
        <v>0.144</v>
      </c>
      <c r="R115" s="51">
        <v>13</v>
      </c>
      <c r="S115" s="44">
        <f t="shared" si="76"/>
        <v>0.144011</v>
      </c>
      <c r="T115">
        <f t="shared" si="44"/>
        <v>80</v>
      </c>
      <c r="V115">
        <v>109</v>
      </c>
      <c r="W115" t="s">
        <v>8</v>
      </c>
      <c r="X115">
        <f t="shared" si="45"/>
        <v>69</v>
      </c>
      <c r="Y115" t="str">
        <f t="shared" si="46"/>
        <v>急性又は慢性と明示されない気管支炎</v>
      </c>
      <c r="Z115">
        <f t="shared" si="46"/>
        <v>1</v>
      </c>
      <c r="AA115">
        <f t="shared" si="46"/>
        <v>0.0206</v>
      </c>
      <c r="AB115">
        <f t="shared" si="46"/>
        <v>0</v>
      </c>
      <c r="AC115">
        <f t="shared" si="78"/>
        <v>0</v>
      </c>
      <c r="AD115">
        <f t="shared" si="61"/>
        <v>0</v>
      </c>
      <c r="AE115">
        <f t="shared" si="64"/>
        <v>0</v>
      </c>
      <c r="AF115">
        <f t="shared" si="65"/>
        <v>0</v>
      </c>
      <c r="AG115">
        <f t="shared" si="66"/>
        <v>0</v>
      </c>
      <c r="AH115">
        <f t="shared" si="67"/>
        <v>0</v>
      </c>
      <c r="AI115">
        <f t="shared" si="68"/>
        <v>0</v>
      </c>
      <c r="AJ115">
        <f t="shared" si="77"/>
        <v>1</v>
      </c>
      <c r="AK115">
        <f t="shared" si="77"/>
        <v>1</v>
      </c>
      <c r="AL115">
        <f t="shared" si="77"/>
        <v>3270</v>
      </c>
      <c r="AM115">
        <f t="shared" si="69"/>
        <v>0.02</v>
      </c>
      <c r="AN115">
        <f t="shared" si="70"/>
        <v>1</v>
      </c>
      <c r="AO115">
        <f t="shared" si="71"/>
        <v>3270</v>
      </c>
      <c r="AP115">
        <f t="shared" si="72"/>
        <v>1</v>
      </c>
      <c r="AQ115">
        <f t="shared" si="73"/>
        <v>3270</v>
      </c>
      <c r="AR115">
        <f t="shared" si="57"/>
        <v>1</v>
      </c>
      <c r="AS115">
        <f t="shared" si="58"/>
        <v>1</v>
      </c>
      <c r="AT115">
        <f t="shared" si="59"/>
        <v>3270</v>
      </c>
    </row>
    <row r="116" spans="4:46" ht="13.5">
      <c r="D116">
        <f t="shared" si="74"/>
        <v>16013109207</v>
      </c>
      <c r="E116">
        <f t="shared" si="75"/>
        <v>16013109208</v>
      </c>
      <c r="F116">
        <v>1601</v>
      </c>
      <c r="G116">
        <v>110</v>
      </c>
      <c r="H116" s="18" t="s">
        <v>110</v>
      </c>
      <c r="I116">
        <f t="shared" si="79"/>
        <v>0</v>
      </c>
      <c r="J116">
        <f t="shared" si="79"/>
        <v>0</v>
      </c>
      <c r="K116">
        <f t="shared" si="79"/>
        <v>0</v>
      </c>
      <c r="L116">
        <f t="shared" si="80"/>
        <v>0</v>
      </c>
      <c r="M116">
        <f t="shared" si="80"/>
        <v>0</v>
      </c>
      <c r="N116">
        <f t="shared" si="80"/>
        <v>0</v>
      </c>
      <c r="O116">
        <f t="shared" si="42"/>
        <v>0</v>
      </c>
      <c r="P116">
        <f t="shared" si="43"/>
        <v>0</v>
      </c>
      <c r="R116" s="51">
        <v>12</v>
      </c>
      <c r="S116" s="44">
        <f t="shared" si="76"/>
        <v>1E-05</v>
      </c>
      <c r="T116">
        <f t="shared" si="44"/>
        <v>118</v>
      </c>
      <c r="V116">
        <v>110</v>
      </c>
      <c r="W116" t="s">
        <v>8</v>
      </c>
      <c r="X116">
        <f t="shared" si="45"/>
        <v>111</v>
      </c>
      <c r="Y116" t="str">
        <f t="shared" si="46"/>
        <v>その他の周産期に発生した病態</v>
      </c>
      <c r="Z116">
        <f t="shared" si="46"/>
        <v>1</v>
      </c>
      <c r="AA116">
        <f t="shared" si="46"/>
        <v>0.0206</v>
      </c>
      <c r="AB116">
        <f t="shared" si="46"/>
        <v>0</v>
      </c>
      <c r="AC116">
        <f t="shared" si="78"/>
        <v>0</v>
      </c>
      <c r="AD116">
        <f t="shared" si="61"/>
        <v>0</v>
      </c>
      <c r="AE116">
        <f t="shared" si="64"/>
        <v>0</v>
      </c>
      <c r="AF116">
        <f t="shared" si="65"/>
        <v>0</v>
      </c>
      <c r="AG116">
        <f t="shared" si="66"/>
        <v>0</v>
      </c>
      <c r="AH116">
        <f t="shared" si="67"/>
        <v>0</v>
      </c>
      <c r="AI116">
        <f t="shared" si="68"/>
        <v>0</v>
      </c>
      <c r="AJ116">
        <f t="shared" si="77"/>
        <v>1</v>
      </c>
      <c r="AK116">
        <f t="shared" si="77"/>
        <v>3</v>
      </c>
      <c r="AL116">
        <f t="shared" si="77"/>
        <v>11070</v>
      </c>
      <c r="AM116">
        <f t="shared" si="69"/>
        <v>0.02</v>
      </c>
      <c r="AN116">
        <f t="shared" si="70"/>
        <v>3</v>
      </c>
      <c r="AO116">
        <f t="shared" si="71"/>
        <v>3690</v>
      </c>
      <c r="AP116">
        <f t="shared" si="72"/>
        <v>2</v>
      </c>
      <c r="AQ116">
        <f t="shared" si="73"/>
        <v>11070</v>
      </c>
      <c r="AR116">
        <f t="shared" si="57"/>
        <v>1</v>
      </c>
      <c r="AS116">
        <f t="shared" si="58"/>
        <v>3</v>
      </c>
      <c r="AT116">
        <f t="shared" si="59"/>
        <v>11070</v>
      </c>
    </row>
    <row r="117" spans="4:46" ht="13.5">
      <c r="D117">
        <f t="shared" si="74"/>
        <v>16023109207</v>
      </c>
      <c r="E117">
        <f t="shared" si="75"/>
        <v>16023109208</v>
      </c>
      <c r="F117">
        <v>1602</v>
      </c>
      <c r="G117">
        <v>111</v>
      </c>
      <c r="H117" s="18" t="s">
        <v>111</v>
      </c>
      <c r="I117">
        <f t="shared" si="79"/>
        <v>0</v>
      </c>
      <c r="J117">
        <f t="shared" si="79"/>
        <v>0</v>
      </c>
      <c r="K117">
        <f t="shared" si="79"/>
        <v>0</v>
      </c>
      <c r="L117">
        <f t="shared" si="80"/>
        <v>1</v>
      </c>
      <c r="M117">
        <f t="shared" si="80"/>
        <v>3</v>
      </c>
      <c r="N117">
        <f t="shared" si="80"/>
        <v>11070</v>
      </c>
      <c r="O117">
        <f t="shared" si="42"/>
        <v>1</v>
      </c>
      <c r="P117">
        <f t="shared" si="43"/>
        <v>0.0206</v>
      </c>
      <c r="R117" s="51">
        <v>11</v>
      </c>
      <c r="S117" s="44">
        <f t="shared" si="76"/>
        <v>0.020609</v>
      </c>
      <c r="T117">
        <f t="shared" si="44"/>
        <v>110</v>
      </c>
      <c r="V117">
        <v>111</v>
      </c>
      <c r="W117" t="s">
        <v>8</v>
      </c>
      <c r="X117">
        <f t="shared" si="45"/>
        <v>2</v>
      </c>
      <c r="Y117" t="str">
        <f t="shared" si="46"/>
        <v>結核</v>
      </c>
      <c r="Z117">
        <f t="shared" si="46"/>
        <v>0</v>
      </c>
      <c r="AA117">
        <f t="shared" si="46"/>
        <v>0</v>
      </c>
      <c r="AB117">
        <f t="shared" si="46"/>
        <v>0</v>
      </c>
      <c r="AC117">
        <f t="shared" si="78"/>
        <v>0</v>
      </c>
      <c r="AD117">
        <f t="shared" si="61"/>
        <v>0</v>
      </c>
      <c r="AE117">
        <f t="shared" si="64"/>
        <v>0</v>
      </c>
      <c r="AF117">
        <f t="shared" si="65"/>
        <v>0</v>
      </c>
      <c r="AG117">
        <f t="shared" si="66"/>
        <v>0</v>
      </c>
      <c r="AH117">
        <f t="shared" si="67"/>
        <v>0</v>
      </c>
      <c r="AI117">
        <f t="shared" si="68"/>
        <v>0</v>
      </c>
      <c r="AJ117">
        <f t="shared" si="77"/>
        <v>0</v>
      </c>
      <c r="AK117">
        <f t="shared" si="77"/>
        <v>0</v>
      </c>
      <c r="AL117">
        <f t="shared" si="77"/>
        <v>0</v>
      </c>
      <c r="AM117">
        <f t="shared" si="69"/>
        <v>0</v>
      </c>
      <c r="AN117">
        <f t="shared" si="70"/>
        <v>0</v>
      </c>
      <c r="AO117">
        <f t="shared" si="71"/>
        <v>0</v>
      </c>
      <c r="AP117">
        <f t="shared" si="72"/>
        <v>0</v>
      </c>
      <c r="AQ117">
        <f t="shared" si="73"/>
        <v>0</v>
      </c>
      <c r="AR117">
        <f t="shared" si="57"/>
        <v>0</v>
      </c>
      <c r="AS117">
        <f t="shared" si="58"/>
        <v>0</v>
      </c>
      <c r="AT117">
        <f t="shared" si="59"/>
        <v>0</v>
      </c>
    </row>
    <row r="118" spans="4:46" ht="13.5">
      <c r="D118">
        <f t="shared" si="74"/>
        <v>17013109207</v>
      </c>
      <c r="E118">
        <f t="shared" si="75"/>
        <v>17013109208</v>
      </c>
      <c r="F118">
        <v>1701</v>
      </c>
      <c r="G118">
        <v>112</v>
      </c>
      <c r="H118" s="18" t="s">
        <v>112</v>
      </c>
      <c r="I118">
        <f t="shared" si="79"/>
        <v>0</v>
      </c>
      <c r="J118">
        <f t="shared" si="79"/>
        <v>0</v>
      </c>
      <c r="K118">
        <f t="shared" si="79"/>
        <v>0</v>
      </c>
      <c r="L118">
        <f t="shared" si="80"/>
        <v>0</v>
      </c>
      <c r="M118">
        <f t="shared" si="80"/>
        <v>0</v>
      </c>
      <c r="N118">
        <f t="shared" si="80"/>
        <v>0</v>
      </c>
      <c r="O118">
        <f t="shared" si="42"/>
        <v>0</v>
      </c>
      <c r="P118">
        <f t="shared" si="43"/>
        <v>0</v>
      </c>
      <c r="R118" s="51">
        <v>10</v>
      </c>
      <c r="S118" s="44">
        <f t="shared" si="76"/>
        <v>8E-06</v>
      </c>
      <c r="T118">
        <f t="shared" si="44"/>
        <v>119</v>
      </c>
      <c r="V118">
        <v>112</v>
      </c>
      <c r="W118" t="s">
        <v>8</v>
      </c>
      <c r="X118">
        <f t="shared" si="45"/>
        <v>8</v>
      </c>
      <c r="Y118" t="str">
        <f t="shared" si="46"/>
        <v>感染症及び寄生虫症の続発・後遺症</v>
      </c>
      <c r="Z118">
        <f t="shared" si="46"/>
        <v>0</v>
      </c>
      <c r="AA118">
        <f t="shared" si="46"/>
        <v>0</v>
      </c>
      <c r="AB118">
        <f t="shared" si="46"/>
        <v>0</v>
      </c>
      <c r="AC118">
        <f t="shared" si="78"/>
        <v>0</v>
      </c>
      <c r="AD118">
        <f t="shared" si="61"/>
        <v>0</v>
      </c>
      <c r="AE118">
        <f t="shared" si="64"/>
        <v>0</v>
      </c>
      <c r="AF118">
        <f t="shared" si="65"/>
        <v>0</v>
      </c>
      <c r="AG118">
        <f t="shared" si="66"/>
        <v>0</v>
      </c>
      <c r="AH118">
        <f t="shared" si="67"/>
        <v>0</v>
      </c>
      <c r="AI118">
        <f t="shared" si="68"/>
        <v>0</v>
      </c>
      <c r="AJ118">
        <f t="shared" si="77"/>
        <v>0</v>
      </c>
      <c r="AK118">
        <f t="shared" si="77"/>
        <v>0</v>
      </c>
      <c r="AL118">
        <f t="shared" si="77"/>
        <v>0</v>
      </c>
      <c r="AM118">
        <f t="shared" si="69"/>
        <v>0</v>
      </c>
      <c r="AN118">
        <f t="shared" si="70"/>
        <v>0</v>
      </c>
      <c r="AO118">
        <f t="shared" si="71"/>
        <v>0</v>
      </c>
      <c r="AP118">
        <f t="shared" si="72"/>
        <v>0</v>
      </c>
      <c r="AQ118">
        <f t="shared" si="73"/>
        <v>0</v>
      </c>
      <c r="AR118">
        <f t="shared" si="57"/>
        <v>0</v>
      </c>
      <c r="AS118">
        <f t="shared" si="58"/>
        <v>0</v>
      </c>
      <c r="AT118">
        <f t="shared" si="59"/>
        <v>0</v>
      </c>
    </row>
    <row r="119" spans="4:46" ht="13.5">
      <c r="D119">
        <f t="shared" si="74"/>
        <v>17023109207</v>
      </c>
      <c r="E119">
        <f t="shared" si="75"/>
        <v>17023109208</v>
      </c>
      <c r="F119">
        <v>1702</v>
      </c>
      <c r="G119">
        <v>113</v>
      </c>
      <c r="H119" s="50" t="s">
        <v>250</v>
      </c>
      <c r="I119">
        <f t="shared" si="79"/>
        <v>1</v>
      </c>
      <c r="J119">
        <f t="shared" si="79"/>
        <v>3</v>
      </c>
      <c r="K119">
        <f t="shared" si="79"/>
        <v>535940</v>
      </c>
      <c r="L119">
        <f t="shared" si="80"/>
        <v>6</v>
      </c>
      <c r="M119">
        <f t="shared" si="80"/>
        <v>8</v>
      </c>
      <c r="N119">
        <f t="shared" si="80"/>
        <v>31540</v>
      </c>
      <c r="O119">
        <f t="shared" si="42"/>
        <v>7</v>
      </c>
      <c r="P119">
        <f t="shared" si="43"/>
        <v>0.144</v>
      </c>
      <c r="R119" s="51">
        <v>9</v>
      </c>
      <c r="S119" s="44">
        <f t="shared" si="76"/>
        <v>0.144007</v>
      </c>
      <c r="T119">
        <f t="shared" si="44"/>
        <v>81</v>
      </c>
      <c r="V119">
        <v>113</v>
      </c>
      <c r="W119" t="s">
        <v>8</v>
      </c>
      <c r="X119">
        <f t="shared" si="45"/>
        <v>18</v>
      </c>
      <c r="Y119" t="str">
        <f t="shared" si="46"/>
        <v>白血病</v>
      </c>
      <c r="Z119">
        <f t="shared" si="46"/>
        <v>0</v>
      </c>
      <c r="AA119">
        <f t="shared" si="46"/>
        <v>0</v>
      </c>
      <c r="AB119">
        <f t="shared" si="46"/>
        <v>0</v>
      </c>
      <c r="AC119">
        <f t="shared" si="78"/>
        <v>0</v>
      </c>
      <c r="AD119">
        <f t="shared" si="61"/>
        <v>0</v>
      </c>
      <c r="AE119">
        <f t="shared" si="64"/>
        <v>0</v>
      </c>
      <c r="AF119">
        <f t="shared" si="65"/>
        <v>0</v>
      </c>
      <c r="AG119">
        <f t="shared" si="66"/>
        <v>0</v>
      </c>
      <c r="AH119">
        <f t="shared" si="67"/>
        <v>0</v>
      </c>
      <c r="AI119">
        <f t="shared" si="68"/>
        <v>0</v>
      </c>
      <c r="AJ119">
        <f t="shared" si="77"/>
        <v>0</v>
      </c>
      <c r="AK119">
        <f t="shared" si="77"/>
        <v>0</v>
      </c>
      <c r="AL119">
        <f t="shared" si="77"/>
        <v>0</v>
      </c>
      <c r="AM119">
        <f t="shared" si="69"/>
        <v>0</v>
      </c>
      <c r="AN119">
        <f t="shared" si="70"/>
        <v>0</v>
      </c>
      <c r="AO119">
        <f t="shared" si="71"/>
        <v>0</v>
      </c>
      <c r="AP119">
        <f t="shared" si="72"/>
        <v>0</v>
      </c>
      <c r="AQ119">
        <f t="shared" si="73"/>
        <v>0</v>
      </c>
      <c r="AR119">
        <f t="shared" si="57"/>
        <v>0</v>
      </c>
      <c r="AS119">
        <f t="shared" si="58"/>
        <v>0</v>
      </c>
      <c r="AT119">
        <f t="shared" si="59"/>
        <v>0</v>
      </c>
    </row>
    <row r="120" spans="4:46" ht="13.5">
      <c r="D120">
        <f t="shared" si="74"/>
        <v>18003109207</v>
      </c>
      <c r="E120">
        <f t="shared" si="75"/>
        <v>18003109208</v>
      </c>
      <c r="F120">
        <v>1800</v>
      </c>
      <c r="G120">
        <v>114</v>
      </c>
      <c r="H120" s="50" t="s">
        <v>251</v>
      </c>
      <c r="I120">
        <f t="shared" si="79"/>
        <v>0</v>
      </c>
      <c r="J120">
        <f t="shared" si="79"/>
        <v>0</v>
      </c>
      <c r="K120">
        <f t="shared" si="79"/>
        <v>0</v>
      </c>
      <c r="L120">
        <f t="shared" si="80"/>
        <v>56</v>
      </c>
      <c r="M120">
        <f t="shared" si="80"/>
        <v>72</v>
      </c>
      <c r="N120">
        <f t="shared" si="80"/>
        <v>482100</v>
      </c>
      <c r="O120">
        <f t="shared" si="42"/>
        <v>56</v>
      </c>
      <c r="P120">
        <f t="shared" si="43"/>
        <v>1.1523</v>
      </c>
      <c r="R120" s="51">
        <v>8</v>
      </c>
      <c r="S120" s="44">
        <f t="shared" si="76"/>
        <v>1.152306</v>
      </c>
      <c r="T120">
        <f t="shared" si="44"/>
        <v>20</v>
      </c>
      <c r="V120">
        <v>114</v>
      </c>
      <c r="W120" t="s">
        <v>8</v>
      </c>
      <c r="X120">
        <f t="shared" si="45"/>
        <v>48</v>
      </c>
      <c r="Y120" t="str">
        <f t="shared" si="46"/>
        <v>その他の内耳疾患</v>
      </c>
      <c r="Z120">
        <f t="shared" si="46"/>
        <v>0</v>
      </c>
      <c r="AA120">
        <f t="shared" si="46"/>
        <v>0</v>
      </c>
      <c r="AB120">
        <f t="shared" si="46"/>
        <v>0</v>
      </c>
      <c r="AC120">
        <f t="shared" si="78"/>
        <v>0</v>
      </c>
      <c r="AD120">
        <f t="shared" si="61"/>
        <v>0</v>
      </c>
      <c r="AE120">
        <f t="shared" si="64"/>
        <v>0</v>
      </c>
      <c r="AF120">
        <f t="shared" si="65"/>
        <v>0</v>
      </c>
      <c r="AG120">
        <f t="shared" si="66"/>
        <v>0</v>
      </c>
      <c r="AH120">
        <f t="shared" si="67"/>
        <v>0</v>
      </c>
      <c r="AI120">
        <f t="shared" si="68"/>
        <v>0</v>
      </c>
      <c r="AJ120">
        <f t="shared" si="77"/>
        <v>0</v>
      </c>
      <c r="AK120">
        <f t="shared" si="77"/>
        <v>0</v>
      </c>
      <c r="AL120">
        <f t="shared" si="77"/>
        <v>0</v>
      </c>
      <c r="AM120">
        <f t="shared" si="69"/>
        <v>0</v>
      </c>
      <c r="AN120">
        <f t="shared" si="70"/>
        <v>0</v>
      </c>
      <c r="AO120">
        <f t="shared" si="71"/>
        <v>0</v>
      </c>
      <c r="AP120">
        <f t="shared" si="72"/>
        <v>0</v>
      </c>
      <c r="AQ120">
        <f t="shared" si="73"/>
        <v>0</v>
      </c>
      <c r="AR120">
        <f t="shared" si="57"/>
        <v>0</v>
      </c>
      <c r="AS120">
        <f t="shared" si="58"/>
        <v>0</v>
      </c>
      <c r="AT120">
        <f t="shared" si="59"/>
        <v>0</v>
      </c>
    </row>
    <row r="121" spans="4:46" ht="13.5">
      <c r="D121">
        <f t="shared" si="74"/>
        <v>19013109207</v>
      </c>
      <c r="E121">
        <f t="shared" si="75"/>
        <v>19013109208</v>
      </c>
      <c r="F121">
        <v>1901</v>
      </c>
      <c r="G121">
        <v>115</v>
      </c>
      <c r="H121" s="18" t="s">
        <v>113</v>
      </c>
      <c r="I121">
        <f t="shared" si="79"/>
        <v>6</v>
      </c>
      <c r="J121">
        <f t="shared" si="79"/>
        <v>85</v>
      </c>
      <c r="K121">
        <f t="shared" si="79"/>
        <v>3251062</v>
      </c>
      <c r="L121">
        <f t="shared" si="80"/>
        <v>19</v>
      </c>
      <c r="M121">
        <f t="shared" si="80"/>
        <v>37</v>
      </c>
      <c r="N121">
        <f t="shared" si="80"/>
        <v>295060</v>
      </c>
      <c r="O121">
        <f t="shared" si="42"/>
        <v>25</v>
      </c>
      <c r="P121">
        <f t="shared" si="43"/>
        <v>0.5144</v>
      </c>
      <c r="R121" s="51">
        <v>7</v>
      </c>
      <c r="S121" s="44">
        <f t="shared" si="76"/>
        <v>0.514405</v>
      </c>
      <c r="T121">
        <f t="shared" si="44"/>
        <v>41</v>
      </c>
      <c r="V121">
        <v>115</v>
      </c>
      <c r="W121" t="s">
        <v>8</v>
      </c>
      <c r="X121">
        <f t="shared" si="45"/>
        <v>106</v>
      </c>
      <c r="Y121" t="str">
        <f t="shared" si="46"/>
        <v>流産</v>
      </c>
      <c r="Z121">
        <f t="shared" si="46"/>
        <v>0</v>
      </c>
      <c r="AA121">
        <f t="shared" si="46"/>
        <v>0</v>
      </c>
      <c r="AB121">
        <f t="shared" si="46"/>
        <v>0</v>
      </c>
      <c r="AC121">
        <f t="shared" si="78"/>
        <v>0</v>
      </c>
      <c r="AD121">
        <f t="shared" si="61"/>
        <v>0</v>
      </c>
      <c r="AE121">
        <f t="shared" si="64"/>
        <v>0</v>
      </c>
      <c r="AF121">
        <f t="shared" si="65"/>
        <v>0</v>
      </c>
      <c r="AG121">
        <f t="shared" si="66"/>
        <v>0</v>
      </c>
      <c r="AH121">
        <f t="shared" si="67"/>
        <v>0</v>
      </c>
      <c r="AI121">
        <f t="shared" si="68"/>
        <v>0</v>
      </c>
      <c r="AJ121">
        <f t="shared" si="77"/>
        <v>0</v>
      </c>
      <c r="AK121">
        <f t="shared" si="77"/>
        <v>0</v>
      </c>
      <c r="AL121">
        <f t="shared" si="77"/>
        <v>0</v>
      </c>
      <c r="AM121">
        <f t="shared" si="69"/>
        <v>0</v>
      </c>
      <c r="AN121">
        <f t="shared" si="70"/>
        <v>0</v>
      </c>
      <c r="AO121">
        <f t="shared" si="71"/>
        <v>0</v>
      </c>
      <c r="AP121">
        <f t="shared" si="72"/>
        <v>0</v>
      </c>
      <c r="AQ121">
        <f t="shared" si="73"/>
        <v>0</v>
      </c>
      <c r="AR121">
        <f t="shared" si="57"/>
        <v>0</v>
      </c>
      <c r="AS121">
        <f t="shared" si="58"/>
        <v>0</v>
      </c>
      <c r="AT121">
        <f t="shared" si="59"/>
        <v>0</v>
      </c>
    </row>
    <row r="122" spans="4:46" ht="13.5">
      <c r="D122">
        <f t="shared" si="74"/>
        <v>19023109207</v>
      </c>
      <c r="E122">
        <f t="shared" si="75"/>
        <v>19023109208</v>
      </c>
      <c r="F122">
        <v>1902</v>
      </c>
      <c r="G122">
        <v>116</v>
      </c>
      <c r="H122" s="18" t="s">
        <v>114</v>
      </c>
      <c r="I122">
        <f t="shared" si="79"/>
        <v>0</v>
      </c>
      <c r="J122">
        <f t="shared" si="79"/>
        <v>0</v>
      </c>
      <c r="K122">
        <f t="shared" si="79"/>
        <v>0</v>
      </c>
      <c r="L122">
        <f t="shared" si="80"/>
        <v>2</v>
      </c>
      <c r="M122">
        <f t="shared" si="80"/>
        <v>2</v>
      </c>
      <c r="N122">
        <f t="shared" si="80"/>
        <v>54330</v>
      </c>
      <c r="O122">
        <f t="shared" si="42"/>
        <v>2</v>
      </c>
      <c r="P122">
        <f t="shared" si="43"/>
        <v>0.0412</v>
      </c>
      <c r="R122" s="51">
        <v>6</v>
      </c>
      <c r="S122" s="44">
        <f t="shared" si="76"/>
        <v>0.041204</v>
      </c>
      <c r="T122">
        <f t="shared" si="44"/>
        <v>103</v>
      </c>
      <c r="V122">
        <v>116</v>
      </c>
      <c r="W122" t="s">
        <v>8</v>
      </c>
      <c r="X122">
        <f t="shared" si="45"/>
        <v>107</v>
      </c>
      <c r="Y122" t="str">
        <f t="shared" si="46"/>
        <v>妊娠中毒症</v>
      </c>
      <c r="Z122">
        <f t="shared" si="46"/>
        <v>0</v>
      </c>
      <c r="AA122">
        <f t="shared" si="46"/>
        <v>0</v>
      </c>
      <c r="AB122">
        <f t="shared" si="46"/>
        <v>0</v>
      </c>
      <c r="AC122">
        <f t="shared" si="78"/>
        <v>0</v>
      </c>
      <c r="AD122">
        <f t="shared" si="61"/>
        <v>0</v>
      </c>
      <c r="AE122">
        <f t="shared" si="64"/>
        <v>0</v>
      </c>
      <c r="AF122">
        <f t="shared" si="65"/>
        <v>0</v>
      </c>
      <c r="AG122">
        <f t="shared" si="66"/>
        <v>0</v>
      </c>
      <c r="AH122">
        <f t="shared" si="67"/>
        <v>0</v>
      </c>
      <c r="AI122">
        <f t="shared" si="68"/>
        <v>0</v>
      </c>
      <c r="AJ122">
        <f t="shared" si="77"/>
        <v>0</v>
      </c>
      <c r="AK122">
        <f t="shared" si="77"/>
        <v>0</v>
      </c>
      <c r="AL122">
        <f t="shared" si="77"/>
        <v>0</v>
      </c>
      <c r="AM122">
        <f t="shared" si="69"/>
        <v>0</v>
      </c>
      <c r="AN122">
        <f t="shared" si="70"/>
        <v>0</v>
      </c>
      <c r="AO122">
        <f t="shared" si="71"/>
        <v>0</v>
      </c>
      <c r="AP122">
        <f t="shared" si="72"/>
        <v>0</v>
      </c>
      <c r="AQ122">
        <f t="shared" si="73"/>
        <v>0</v>
      </c>
      <c r="AR122">
        <f t="shared" si="57"/>
        <v>0</v>
      </c>
      <c r="AS122">
        <f t="shared" si="58"/>
        <v>0</v>
      </c>
      <c r="AT122">
        <f t="shared" si="59"/>
        <v>0</v>
      </c>
    </row>
    <row r="123" spans="4:46" ht="13.5">
      <c r="D123">
        <f t="shared" si="74"/>
        <v>19033109207</v>
      </c>
      <c r="E123">
        <f t="shared" si="75"/>
        <v>19033109208</v>
      </c>
      <c r="F123">
        <v>1903</v>
      </c>
      <c r="G123">
        <v>117</v>
      </c>
      <c r="H123" s="18" t="s">
        <v>115</v>
      </c>
      <c r="I123">
        <f t="shared" si="79"/>
        <v>0</v>
      </c>
      <c r="J123">
        <f t="shared" si="79"/>
        <v>0</v>
      </c>
      <c r="K123">
        <f t="shared" si="79"/>
        <v>0</v>
      </c>
      <c r="L123">
        <f t="shared" si="80"/>
        <v>6</v>
      </c>
      <c r="M123">
        <f t="shared" si="80"/>
        <v>38</v>
      </c>
      <c r="N123">
        <f t="shared" si="80"/>
        <v>105770</v>
      </c>
      <c r="O123">
        <f t="shared" si="42"/>
        <v>6</v>
      </c>
      <c r="P123">
        <f t="shared" si="43"/>
        <v>0.1235</v>
      </c>
      <c r="R123" s="51">
        <v>5</v>
      </c>
      <c r="S123" s="44">
        <f t="shared" si="76"/>
        <v>0.123503</v>
      </c>
      <c r="T123">
        <f t="shared" si="44"/>
        <v>85</v>
      </c>
      <c r="V123">
        <v>117</v>
      </c>
      <c r="W123" t="s">
        <v>8</v>
      </c>
      <c r="X123">
        <f t="shared" si="45"/>
        <v>108</v>
      </c>
      <c r="Y123" t="str">
        <f t="shared" si="46"/>
        <v>単胎自然分娩</v>
      </c>
      <c r="Z123">
        <f t="shared" si="46"/>
        <v>0</v>
      </c>
      <c r="AA123">
        <f t="shared" si="46"/>
        <v>0</v>
      </c>
      <c r="AB123">
        <f t="shared" si="46"/>
        <v>0</v>
      </c>
      <c r="AC123">
        <f t="shared" si="78"/>
        <v>0</v>
      </c>
      <c r="AD123">
        <f t="shared" si="61"/>
        <v>0</v>
      </c>
      <c r="AE123">
        <f t="shared" si="64"/>
        <v>0</v>
      </c>
      <c r="AF123">
        <f t="shared" si="65"/>
        <v>0</v>
      </c>
      <c r="AG123">
        <f t="shared" si="66"/>
        <v>0</v>
      </c>
      <c r="AH123">
        <f t="shared" si="67"/>
        <v>0</v>
      </c>
      <c r="AI123">
        <f t="shared" si="68"/>
        <v>0</v>
      </c>
      <c r="AJ123">
        <f t="shared" si="77"/>
        <v>0</v>
      </c>
      <c r="AK123">
        <f t="shared" si="77"/>
        <v>0</v>
      </c>
      <c r="AL123">
        <f t="shared" si="77"/>
        <v>0</v>
      </c>
      <c r="AM123">
        <f t="shared" si="69"/>
        <v>0</v>
      </c>
      <c r="AN123">
        <f t="shared" si="70"/>
        <v>0</v>
      </c>
      <c r="AO123">
        <f t="shared" si="71"/>
        <v>0</v>
      </c>
      <c r="AP123">
        <f t="shared" si="72"/>
        <v>0</v>
      </c>
      <c r="AQ123">
        <f t="shared" si="73"/>
        <v>0</v>
      </c>
      <c r="AR123">
        <f t="shared" si="57"/>
        <v>0</v>
      </c>
      <c r="AS123">
        <f t="shared" si="58"/>
        <v>0</v>
      </c>
      <c r="AT123">
        <f t="shared" si="59"/>
        <v>0</v>
      </c>
    </row>
    <row r="124" spans="4:46" ht="13.5">
      <c r="D124">
        <f t="shared" si="74"/>
        <v>19043109207</v>
      </c>
      <c r="E124">
        <f t="shared" si="75"/>
        <v>19043109208</v>
      </c>
      <c r="F124">
        <v>1904</v>
      </c>
      <c r="G124">
        <v>118</v>
      </c>
      <c r="H124" s="18" t="s">
        <v>116</v>
      </c>
      <c r="I124">
        <f t="shared" si="79"/>
        <v>0</v>
      </c>
      <c r="J124">
        <f t="shared" si="79"/>
        <v>0</v>
      </c>
      <c r="K124">
        <f t="shared" si="79"/>
        <v>0</v>
      </c>
      <c r="L124">
        <f t="shared" si="80"/>
        <v>9</v>
      </c>
      <c r="M124">
        <f t="shared" si="80"/>
        <v>13</v>
      </c>
      <c r="N124">
        <f t="shared" si="80"/>
        <v>48300</v>
      </c>
      <c r="O124">
        <f t="shared" si="42"/>
        <v>9</v>
      </c>
      <c r="P124">
        <f t="shared" si="43"/>
        <v>0.1852</v>
      </c>
      <c r="R124" s="51">
        <v>4</v>
      </c>
      <c r="S124" s="44">
        <f t="shared" si="76"/>
        <v>0.185202</v>
      </c>
      <c r="T124">
        <f t="shared" si="44"/>
        <v>68</v>
      </c>
      <c r="V124">
        <v>118</v>
      </c>
      <c r="W124" t="s">
        <v>8</v>
      </c>
      <c r="X124">
        <f t="shared" si="45"/>
        <v>110</v>
      </c>
      <c r="Y124" t="str">
        <f t="shared" si="46"/>
        <v>妊娠及び胎児発育に関連する障害</v>
      </c>
      <c r="Z124">
        <f t="shared" si="46"/>
        <v>0</v>
      </c>
      <c r="AA124">
        <f t="shared" si="46"/>
        <v>0</v>
      </c>
      <c r="AB124">
        <f t="shared" si="46"/>
        <v>0</v>
      </c>
      <c r="AC124">
        <f t="shared" si="78"/>
        <v>0</v>
      </c>
      <c r="AD124">
        <f t="shared" si="61"/>
        <v>0</v>
      </c>
      <c r="AE124">
        <f t="shared" si="64"/>
        <v>0</v>
      </c>
      <c r="AF124">
        <f t="shared" si="65"/>
        <v>0</v>
      </c>
      <c r="AG124">
        <f t="shared" si="66"/>
        <v>0</v>
      </c>
      <c r="AH124">
        <f t="shared" si="67"/>
        <v>0</v>
      </c>
      <c r="AI124">
        <f t="shared" si="68"/>
        <v>0</v>
      </c>
      <c r="AJ124">
        <f t="shared" si="77"/>
        <v>0</v>
      </c>
      <c r="AK124">
        <f t="shared" si="77"/>
        <v>0</v>
      </c>
      <c r="AL124">
        <f t="shared" si="77"/>
        <v>0</v>
      </c>
      <c r="AM124">
        <f t="shared" si="69"/>
        <v>0</v>
      </c>
      <c r="AN124">
        <f t="shared" si="70"/>
        <v>0</v>
      </c>
      <c r="AO124">
        <f t="shared" si="71"/>
        <v>0</v>
      </c>
      <c r="AP124">
        <f t="shared" si="72"/>
        <v>0</v>
      </c>
      <c r="AQ124">
        <f t="shared" si="73"/>
        <v>0</v>
      </c>
      <c r="AR124">
        <f t="shared" si="57"/>
        <v>0</v>
      </c>
      <c r="AS124">
        <f t="shared" si="58"/>
        <v>0</v>
      </c>
      <c r="AT124">
        <f t="shared" si="59"/>
        <v>0</v>
      </c>
    </row>
    <row r="125" spans="4:46" ht="13.5">
      <c r="D125">
        <f t="shared" si="74"/>
        <v>19053109207</v>
      </c>
      <c r="E125">
        <f t="shared" si="75"/>
        <v>19053109208</v>
      </c>
      <c r="F125">
        <v>1905</v>
      </c>
      <c r="G125">
        <v>119</v>
      </c>
      <c r="H125" s="18" t="s">
        <v>117</v>
      </c>
      <c r="I125">
        <f t="shared" si="79"/>
        <v>0</v>
      </c>
      <c r="J125">
        <f t="shared" si="79"/>
        <v>0</v>
      </c>
      <c r="K125">
        <f t="shared" si="79"/>
        <v>0</v>
      </c>
      <c r="L125">
        <f t="shared" si="80"/>
        <v>97</v>
      </c>
      <c r="M125">
        <f t="shared" si="80"/>
        <v>190</v>
      </c>
      <c r="N125">
        <f t="shared" si="80"/>
        <v>862680</v>
      </c>
      <c r="O125">
        <f t="shared" si="42"/>
        <v>97</v>
      </c>
      <c r="P125">
        <f t="shared" si="43"/>
        <v>1.9959</v>
      </c>
      <c r="R125" s="51">
        <v>3</v>
      </c>
      <c r="S125" s="55">
        <f>P125+R126/1000000</f>
        <v>1.995902</v>
      </c>
      <c r="T125">
        <f t="shared" si="44"/>
        <v>7</v>
      </c>
      <c r="V125">
        <v>119</v>
      </c>
      <c r="W125" t="s">
        <v>8</v>
      </c>
      <c r="X125">
        <f t="shared" si="45"/>
        <v>112</v>
      </c>
      <c r="Y125" t="str">
        <f t="shared" si="46"/>
        <v>心臓の先天奇形</v>
      </c>
      <c r="Z125">
        <f t="shared" si="46"/>
        <v>0</v>
      </c>
      <c r="AA125">
        <f t="shared" si="46"/>
        <v>0</v>
      </c>
      <c r="AB125">
        <f t="shared" si="46"/>
        <v>0</v>
      </c>
      <c r="AC125">
        <f t="shared" si="78"/>
        <v>0</v>
      </c>
      <c r="AD125">
        <f t="shared" si="61"/>
        <v>0</v>
      </c>
      <c r="AE125">
        <f t="shared" si="64"/>
        <v>0</v>
      </c>
      <c r="AF125">
        <f t="shared" si="65"/>
        <v>0</v>
      </c>
      <c r="AG125">
        <f t="shared" si="66"/>
        <v>0</v>
      </c>
      <c r="AH125">
        <f t="shared" si="67"/>
        <v>0</v>
      </c>
      <c r="AI125">
        <f t="shared" si="68"/>
        <v>0</v>
      </c>
      <c r="AJ125">
        <f t="shared" si="77"/>
        <v>0</v>
      </c>
      <c r="AK125">
        <f t="shared" si="77"/>
        <v>0</v>
      </c>
      <c r="AL125">
        <f t="shared" si="77"/>
        <v>0</v>
      </c>
      <c r="AM125">
        <f t="shared" si="69"/>
        <v>0</v>
      </c>
      <c r="AN125">
        <f t="shared" si="70"/>
        <v>0</v>
      </c>
      <c r="AO125">
        <f t="shared" si="71"/>
        <v>0</v>
      </c>
      <c r="AP125">
        <f t="shared" si="72"/>
        <v>0</v>
      </c>
      <c r="AQ125">
        <f t="shared" si="73"/>
        <v>0</v>
      </c>
      <c r="AR125">
        <f t="shared" si="57"/>
        <v>0</v>
      </c>
      <c r="AS125">
        <f t="shared" si="58"/>
        <v>0</v>
      </c>
      <c r="AT125">
        <f t="shared" si="59"/>
        <v>0</v>
      </c>
    </row>
    <row r="126" spans="4:46" ht="13.5">
      <c r="D126" s="52">
        <f t="shared" si="74"/>
        <v>22103109207</v>
      </c>
      <c r="E126" s="52">
        <f t="shared" si="75"/>
        <v>22103109208</v>
      </c>
      <c r="F126" s="52">
        <v>2210</v>
      </c>
      <c r="G126" s="52">
        <v>120</v>
      </c>
      <c r="H126" s="53" t="s">
        <v>272</v>
      </c>
      <c r="I126" s="52">
        <f t="shared" si="79"/>
        <v>0</v>
      </c>
      <c r="J126" s="52">
        <f t="shared" si="79"/>
        <v>0</v>
      </c>
      <c r="K126" s="52">
        <f t="shared" si="79"/>
        <v>0</v>
      </c>
      <c r="L126" s="52">
        <f t="shared" si="80"/>
        <v>0</v>
      </c>
      <c r="M126" s="52">
        <f t="shared" si="80"/>
        <v>0</v>
      </c>
      <c r="N126" s="52">
        <f t="shared" si="80"/>
        <v>0</v>
      </c>
      <c r="O126" s="52">
        <f>I126+L126</f>
        <v>0</v>
      </c>
      <c r="P126" s="52">
        <f t="shared" si="43"/>
        <v>0</v>
      </c>
      <c r="R126" s="51">
        <v>2</v>
      </c>
      <c r="S126" s="55">
        <f>P126+R127/1000000</f>
        <v>1E-06</v>
      </c>
      <c r="T126">
        <f t="shared" si="44"/>
        <v>120</v>
      </c>
      <c r="V126" s="52">
        <v>120</v>
      </c>
      <c r="W126" s="52" t="s">
        <v>8</v>
      </c>
      <c r="X126" s="52">
        <f t="shared" si="45"/>
        <v>120</v>
      </c>
      <c r="Y126" s="52" t="str">
        <f t="shared" si="46"/>
        <v>重症急性呼吸器症候群[SARS]</v>
      </c>
      <c r="Z126" s="52">
        <f t="shared" si="46"/>
        <v>0</v>
      </c>
      <c r="AA126" s="52">
        <f t="shared" si="46"/>
        <v>0</v>
      </c>
      <c r="AB126" s="52">
        <f t="shared" si="46"/>
        <v>0</v>
      </c>
      <c r="AC126" s="52">
        <f t="shared" si="78"/>
        <v>0</v>
      </c>
      <c r="AD126" s="52">
        <f t="shared" si="61"/>
        <v>0</v>
      </c>
      <c r="AE126" s="52">
        <f t="shared" si="64"/>
        <v>0</v>
      </c>
      <c r="AF126" s="52">
        <f t="shared" si="65"/>
        <v>0</v>
      </c>
      <c r="AG126" s="52">
        <f t="shared" si="66"/>
        <v>0</v>
      </c>
      <c r="AH126" s="52">
        <f t="shared" si="67"/>
        <v>0</v>
      </c>
      <c r="AI126" s="52">
        <f t="shared" si="68"/>
        <v>0</v>
      </c>
      <c r="AJ126" s="52">
        <f t="shared" si="77"/>
        <v>0</v>
      </c>
      <c r="AK126" s="52">
        <f t="shared" si="77"/>
        <v>0</v>
      </c>
      <c r="AL126" s="52">
        <f t="shared" si="77"/>
        <v>0</v>
      </c>
      <c r="AM126" s="52">
        <f t="shared" si="69"/>
        <v>0</v>
      </c>
      <c r="AN126" s="52">
        <f t="shared" si="70"/>
        <v>0</v>
      </c>
      <c r="AO126" s="52">
        <f t="shared" si="71"/>
        <v>0</v>
      </c>
      <c r="AP126" s="52">
        <f t="shared" si="72"/>
        <v>0</v>
      </c>
      <c r="AQ126" s="52">
        <f t="shared" si="73"/>
        <v>0</v>
      </c>
      <c r="AR126" s="52">
        <f t="shared" si="57"/>
        <v>0</v>
      </c>
      <c r="AS126" s="52">
        <f t="shared" si="58"/>
        <v>0</v>
      </c>
      <c r="AT126" s="52">
        <f t="shared" si="59"/>
        <v>0</v>
      </c>
    </row>
    <row r="127" spans="4:46" ht="13.5">
      <c r="D127" s="52">
        <f t="shared" si="74"/>
        <v>22203109207</v>
      </c>
      <c r="E127" s="52">
        <f t="shared" si="75"/>
        <v>22203109208</v>
      </c>
      <c r="F127" s="52">
        <v>2220</v>
      </c>
      <c r="G127" s="52">
        <v>121</v>
      </c>
      <c r="H127" s="53" t="s">
        <v>271</v>
      </c>
      <c r="I127" s="52">
        <f>IF(ISNA(VLOOKUP($D127,toukeiＣ,I$4,FALSE))=TRUE,0,VLOOKUP($D127,toukeiＣ,I$4,FALSE))</f>
        <v>0</v>
      </c>
      <c r="J127" s="52">
        <f>IF(ISNA(VLOOKUP($D127,toukeiＣ,J$4,FALSE))=TRUE,0,VLOOKUP($D127,toukeiＣ,J$4,FALSE))</f>
        <v>0</v>
      </c>
      <c r="K127" s="52">
        <f>IF(ISNA(VLOOKUP($D127,toukeiＣ,K$4,FALSE))=TRUE,0,VLOOKUP($D127,toukeiＣ,K$4,FALSE))</f>
        <v>0</v>
      </c>
      <c r="L127" s="52">
        <f>IF(ISNA(VLOOKUP($E127,toukeiＣ,L$4,FALSE))=TRUE,0,VLOOKUP($E127,toukeiＣ,L$4,FALSE))</f>
        <v>0</v>
      </c>
      <c r="M127" s="52">
        <f>IF(ISNA(VLOOKUP($E127,toukeiＣ,M$4,FALSE))=TRUE,0,VLOOKUP($E127,toukeiＣ,M$4,FALSE))</f>
        <v>0</v>
      </c>
      <c r="N127" s="52">
        <f>IF(ISNA(VLOOKUP($E127,toukeiＣ,N$4,FALSE))=TRUE,0,VLOOKUP($E127,toukeiＣ,N$4,FALSE))</f>
        <v>0</v>
      </c>
      <c r="O127" s="52">
        <f>I127+L127</f>
        <v>0</v>
      </c>
      <c r="P127" s="52">
        <f t="shared" si="43"/>
        <v>0</v>
      </c>
      <c r="R127" s="51">
        <v>1</v>
      </c>
      <c r="S127" s="44">
        <f>P127+R129/1000000</f>
        <v>0</v>
      </c>
      <c r="T127">
        <f t="shared" si="44"/>
        <v>121</v>
      </c>
      <c r="V127" s="52">
        <v>121</v>
      </c>
      <c r="W127" s="52" t="s">
        <v>8</v>
      </c>
      <c r="X127" s="52">
        <f t="shared" si="45"/>
        <v>121</v>
      </c>
      <c r="Y127" s="52" t="str">
        <f t="shared" si="46"/>
        <v>その他の特殊目的用コード</v>
      </c>
      <c r="Z127" s="52">
        <f t="shared" si="46"/>
        <v>0</v>
      </c>
      <c r="AA127" s="52">
        <f t="shared" si="46"/>
        <v>0</v>
      </c>
      <c r="AB127" s="52">
        <f t="shared" si="46"/>
        <v>0</v>
      </c>
      <c r="AC127" s="52">
        <f t="shared" si="78"/>
        <v>0</v>
      </c>
      <c r="AD127" s="52">
        <f t="shared" si="61"/>
        <v>0</v>
      </c>
      <c r="AE127" s="52">
        <f t="shared" si="64"/>
        <v>0</v>
      </c>
      <c r="AF127" s="52">
        <f t="shared" si="65"/>
        <v>0</v>
      </c>
      <c r="AG127" s="52">
        <f t="shared" si="66"/>
        <v>0</v>
      </c>
      <c r="AH127" s="52">
        <f t="shared" si="67"/>
        <v>0</v>
      </c>
      <c r="AI127" s="52">
        <f t="shared" si="68"/>
        <v>0</v>
      </c>
      <c r="AJ127" s="52">
        <f t="shared" si="77"/>
        <v>0</v>
      </c>
      <c r="AK127" s="52">
        <f t="shared" si="77"/>
        <v>0</v>
      </c>
      <c r="AL127" s="52">
        <f t="shared" si="77"/>
        <v>0</v>
      </c>
      <c r="AM127" s="52">
        <f t="shared" si="69"/>
        <v>0</v>
      </c>
      <c r="AN127" s="52">
        <f t="shared" si="70"/>
        <v>0</v>
      </c>
      <c r="AO127" s="52">
        <f t="shared" si="71"/>
        <v>0</v>
      </c>
      <c r="AP127" s="52">
        <f t="shared" si="72"/>
        <v>0</v>
      </c>
      <c r="AQ127" s="52">
        <f t="shared" si="73"/>
        <v>0</v>
      </c>
      <c r="AR127" s="52">
        <f t="shared" si="57"/>
        <v>0</v>
      </c>
      <c r="AS127" s="52">
        <f t="shared" si="58"/>
        <v>0</v>
      </c>
      <c r="AT127" s="52">
        <f t="shared" si="59"/>
        <v>0</v>
      </c>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1"/>
  <dimension ref="B2:M123"/>
  <sheetViews>
    <sheetView zoomScalePageLayoutView="0" workbookViewId="0" topLeftCell="M1">
      <selection activeCell="J35" sqref="J35"/>
    </sheetView>
  </sheetViews>
  <sheetFormatPr defaultColWidth="8.796875" defaultRowHeight="14.25"/>
  <cols>
    <col min="4" max="4" width="11.59765625" style="0" bestFit="1" customWidth="1"/>
    <col min="5" max="7" width="11.59765625" style="0" customWidth="1"/>
    <col min="10" max="10" width="36.09765625" style="0" bestFit="1" customWidth="1"/>
    <col min="13" max="13" width="60.8984375" style="0" bestFit="1" customWidth="1"/>
  </cols>
  <sheetData>
    <row r="2" spans="4:13" ht="13.5">
      <c r="D2" t="s">
        <v>131</v>
      </c>
      <c r="F2" t="s">
        <v>197</v>
      </c>
      <c r="J2" t="s">
        <v>132</v>
      </c>
      <c r="M2" t="s">
        <v>133</v>
      </c>
    </row>
    <row r="3" spans="2:13" ht="13.5">
      <c r="B3">
        <v>1</v>
      </c>
      <c r="C3">
        <v>319999</v>
      </c>
      <c r="D3" t="s">
        <v>134</v>
      </c>
      <c r="E3">
        <v>319999</v>
      </c>
      <c r="F3" t="s">
        <v>134</v>
      </c>
      <c r="H3">
        <v>1</v>
      </c>
      <c r="I3">
        <v>9999</v>
      </c>
      <c r="J3" t="s">
        <v>135</v>
      </c>
      <c r="L3">
        <v>101</v>
      </c>
      <c r="M3" s="18" t="s">
        <v>13</v>
      </c>
    </row>
    <row r="4" spans="2:13" ht="13.5">
      <c r="B4">
        <v>2</v>
      </c>
      <c r="C4">
        <v>319010</v>
      </c>
      <c r="D4" t="s">
        <v>136</v>
      </c>
      <c r="E4">
        <v>319010</v>
      </c>
      <c r="F4" t="s">
        <v>136</v>
      </c>
      <c r="H4">
        <v>2</v>
      </c>
      <c r="I4">
        <v>2099</v>
      </c>
      <c r="J4" t="s">
        <v>137</v>
      </c>
      <c r="L4">
        <v>102</v>
      </c>
      <c r="M4" s="18" t="s">
        <v>14</v>
      </c>
    </row>
    <row r="5" spans="2:13" ht="13.5">
      <c r="B5">
        <v>3</v>
      </c>
      <c r="C5">
        <v>319011</v>
      </c>
      <c r="D5" t="s">
        <v>138</v>
      </c>
      <c r="E5">
        <v>319011</v>
      </c>
      <c r="F5" t="s">
        <v>138</v>
      </c>
      <c r="H5">
        <v>3</v>
      </c>
      <c r="I5">
        <v>199</v>
      </c>
      <c r="J5" t="s">
        <v>139</v>
      </c>
      <c r="L5">
        <v>103</v>
      </c>
      <c r="M5" s="18" t="s">
        <v>15</v>
      </c>
    </row>
    <row r="6" spans="2:13" ht="13.5">
      <c r="B6">
        <v>4</v>
      </c>
      <c r="C6">
        <v>319012</v>
      </c>
      <c r="D6" t="s">
        <v>140</v>
      </c>
      <c r="E6">
        <v>319012</v>
      </c>
      <c r="F6" t="s">
        <v>140</v>
      </c>
      <c r="H6">
        <v>4</v>
      </c>
      <c r="I6">
        <v>299</v>
      </c>
      <c r="J6" t="s">
        <v>141</v>
      </c>
      <c r="L6">
        <v>104</v>
      </c>
      <c r="M6" s="18" t="s">
        <v>16</v>
      </c>
    </row>
    <row r="7" spans="2:13" ht="13.5">
      <c r="B7">
        <v>5</v>
      </c>
      <c r="C7">
        <v>319013</v>
      </c>
      <c r="D7" t="s">
        <v>142</v>
      </c>
      <c r="E7">
        <v>319013</v>
      </c>
      <c r="F7" t="s">
        <v>142</v>
      </c>
      <c r="H7">
        <v>5</v>
      </c>
      <c r="I7">
        <v>399</v>
      </c>
      <c r="J7" t="s">
        <v>143</v>
      </c>
      <c r="L7">
        <v>105</v>
      </c>
      <c r="M7" s="18" t="s">
        <v>17</v>
      </c>
    </row>
    <row r="8" spans="2:13" ht="13.5">
      <c r="B8">
        <v>6</v>
      </c>
      <c r="C8">
        <v>319014</v>
      </c>
      <c r="D8" t="s">
        <v>144</v>
      </c>
      <c r="E8">
        <v>319014</v>
      </c>
      <c r="F8" t="s">
        <v>144</v>
      </c>
      <c r="H8">
        <v>6</v>
      </c>
      <c r="I8">
        <v>499</v>
      </c>
      <c r="J8" t="s">
        <v>145</v>
      </c>
      <c r="L8">
        <v>106</v>
      </c>
      <c r="M8" s="18" t="s">
        <v>18</v>
      </c>
    </row>
    <row r="9" spans="2:13" ht="13.5">
      <c r="B9">
        <v>7</v>
      </c>
      <c r="C9">
        <v>319015</v>
      </c>
      <c r="D9" t="s">
        <v>146</v>
      </c>
      <c r="E9">
        <v>319015</v>
      </c>
      <c r="F9" t="s">
        <v>146</v>
      </c>
      <c r="H9">
        <v>7</v>
      </c>
      <c r="I9">
        <v>599</v>
      </c>
      <c r="J9" t="s">
        <v>147</v>
      </c>
      <c r="L9">
        <v>107</v>
      </c>
      <c r="M9" s="18" t="s">
        <v>19</v>
      </c>
    </row>
    <row r="10" spans="2:13" ht="13.5">
      <c r="B10">
        <v>8</v>
      </c>
      <c r="C10">
        <v>310011</v>
      </c>
      <c r="D10" t="s">
        <v>148</v>
      </c>
      <c r="E10">
        <v>319010</v>
      </c>
      <c r="F10" t="s">
        <v>136</v>
      </c>
      <c r="H10">
        <v>8</v>
      </c>
      <c r="I10">
        <v>699</v>
      </c>
      <c r="J10" t="s">
        <v>149</v>
      </c>
      <c r="L10">
        <v>108</v>
      </c>
      <c r="M10" s="18" t="s">
        <v>20</v>
      </c>
    </row>
    <row r="11" spans="2:13" ht="13.5">
      <c r="B11">
        <v>9</v>
      </c>
      <c r="C11">
        <v>310029</v>
      </c>
      <c r="D11" t="s">
        <v>150</v>
      </c>
      <c r="E11">
        <v>319010</v>
      </c>
      <c r="F11" t="s">
        <v>136</v>
      </c>
      <c r="H11">
        <v>9</v>
      </c>
      <c r="I11">
        <v>799</v>
      </c>
      <c r="J11" t="s">
        <v>151</v>
      </c>
      <c r="L11">
        <v>109</v>
      </c>
      <c r="M11" s="18" t="s">
        <v>21</v>
      </c>
    </row>
    <row r="12" spans="2:13" ht="13.5">
      <c r="B12">
        <v>10</v>
      </c>
      <c r="C12">
        <v>310037</v>
      </c>
      <c r="D12" t="s">
        <v>152</v>
      </c>
      <c r="E12">
        <v>319010</v>
      </c>
      <c r="F12" t="s">
        <v>136</v>
      </c>
      <c r="H12">
        <v>10</v>
      </c>
      <c r="I12">
        <v>899</v>
      </c>
      <c r="J12" t="s">
        <v>153</v>
      </c>
      <c r="L12">
        <v>201</v>
      </c>
      <c r="M12" s="18" t="s">
        <v>22</v>
      </c>
    </row>
    <row r="13" spans="2:13" ht="13.5">
      <c r="B13">
        <v>11</v>
      </c>
      <c r="C13">
        <v>310045</v>
      </c>
      <c r="D13" t="s">
        <v>154</v>
      </c>
      <c r="E13">
        <v>319010</v>
      </c>
      <c r="F13" t="s">
        <v>136</v>
      </c>
      <c r="H13">
        <v>11</v>
      </c>
      <c r="I13">
        <v>999</v>
      </c>
      <c r="J13" t="s">
        <v>155</v>
      </c>
      <c r="L13">
        <v>202</v>
      </c>
      <c r="M13" s="18" t="s">
        <v>23</v>
      </c>
    </row>
    <row r="14" spans="2:13" ht="13.5">
      <c r="B14">
        <v>12</v>
      </c>
      <c r="C14">
        <v>310524</v>
      </c>
      <c r="D14" t="s">
        <v>156</v>
      </c>
      <c r="E14">
        <v>319011</v>
      </c>
      <c r="F14" t="s">
        <v>138</v>
      </c>
      <c r="H14">
        <v>12</v>
      </c>
      <c r="I14">
        <v>1099</v>
      </c>
      <c r="J14" t="s">
        <v>157</v>
      </c>
      <c r="L14">
        <v>203</v>
      </c>
      <c r="M14" s="18" t="s">
        <v>24</v>
      </c>
    </row>
    <row r="15" spans="2:13" ht="13.5">
      <c r="B15">
        <v>13</v>
      </c>
      <c r="C15">
        <v>310581</v>
      </c>
      <c r="D15" t="s">
        <v>158</v>
      </c>
      <c r="E15">
        <v>319012</v>
      </c>
      <c r="F15" t="s">
        <v>140</v>
      </c>
      <c r="H15">
        <v>13</v>
      </c>
      <c r="I15">
        <v>1199</v>
      </c>
      <c r="J15" t="s">
        <v>159</v>
      </c>
      <c r="L15">
        <v>204</v>
      </c>
      <c r="M15" s="18" t="s">
        <v>25</v>
      </c>
    </row>
    <row r="16" spans="2:13" ht="13.5">
      <c r="B16">
        <v>14</v>
      </c>
      <c r="C16">
        <v>310615</v>
      </c>
      <c r="D16" t="s">
        <v>160</v>
      </c>
      <c r="E16">
        <v>319012</v>
      </c>
      <c r="F16" t="s">
        <v>140</v>
      </c>
      <c r="H16">
        <v>14</v>
      </c>
      <c r="I16">
        <v>1299</v>
      </c>
      <c r="J16" t="s">
        <v>161</v>
      </c>
      <c r="L16">
        <v>205</v>
      </c>
      <c r="M16" s="50" t="s">
        <v>253</v>
      </c>
    </row>
    <row r="17" spans="2:13" ht="13.5">
      <c r="B17">
        <v>15</v>
      </c>
      <c r="C17">
        <v>310680</v>
      </c>
      <c r="D17" t="s">
        <v>162</v>
      </c>
      <c r="E17">
        <v>319013</v>
      </c>
      <c r="F17" t="s">
        <v>142</v>
      </c>
      <c r="H17">
        <v>15</v>
      </c>
      <c r="I17">
        <v>1399</v>
      </c>
      <c r="J17" t="s">
        <v>163</v>
      </c>
      <c r="L17">
        <v>206</v>
      </c>
      <c r="M17" s="18" t="s">
        <v>26</v>
      </c>
    </row>
    <row r="18" spans="2:13" ht="13.5">
      <c r="B18">
        <v>16</v>
      </c>
      <c r="C18">
        <v>310771</v>
      </c>
      <c r="D18" t="s">
        <v>164</v>
      </c>
      <c r="E18">
        <v>319014</v>
      </c>
      <c r="F18" t="s">
        <v>144</v>
      </c>
      <c r="H18">
        <v>16</v>
      </c>
      <c r="I18">
        <v>1499</v>
      </c>
      <c r="J18" t="s">
        <v>270</v>
      </c>
      <c r="L18">
        <v>207</v>
      </c>
      <c r="M18" s="18" t="s">
        <v>27</v>
      </c>
    </row>
    <row r="19" spans="2:13" ht="13.5">
      <c r="B19">
        <v>17</v>
      </c>
      <c r="C19">
        <v>310821</v>
      </c>
      <c r="D19" t="s">
        <v>166</v>
      </c>
      <c r="E19">
        <v>319015</v>
      </c>
      <c r="F19" t="s">
        <v>146</v>
      </c>
      <c r="H19">
        <v>17</v>
      </c>
      <c r="I19">
        <v>1599</v>
      </c>
      <c r="J19" t="s">
        <v>167</v>
      </c>
      <c r="L19">
        <v>208</v>
      </c>
      <c r="M19" s="18" t="s">
        <v>28</v>
      </c>
    </row>
    <row r="20" spans="2:13" ht="13.5">
      <c r="B20">
        <v>18</v>
      </c>
      <c r="C20">
        <v>310839</v>
      </c>
      <c r="D20" t="s">
        <v>168</v>
      </c>
      <c r="E20">
        <v>319015</v>
      </c>
      <c r="F20" t="s">
        <v>146</v>
      </c>
      <c r="H20">
        <v>18</v>
      </c>
      <c r="I20">
        <v>1699</v>
      </c>
      <c r="J20" t="s">
        <v>169</v>
      </c>
      <c r="L20">
        <v>209</v>
      </c>
      <c r="M20" s="18" t="s">
        <v>29</v>
      </c>
    </row>
    <row r="21" spans="2:13" ht="13.5">
      <c r="B21">
        <v>19</v>
      </c>
      <c r="C21">
        <v>310847</v>
      </c>
      <c r="D21" t="s">
        <v>170</v>
      </c>
      <c r="E21">
        <v>319015</v>
      </c>
      <c r="F21" t="s">
        <v>146</v>
      </c>
      <c r="H21">
        <v>19</v>
      </c>
      <c r="I21">
        <v>1799</v>
      </c>
      <c r="J21" t="s">
        <v>171</v>
      </c>
      <c r="L21">
        <v>210</v>
      </c>
      <c r="M21" s="18" t="s">
        <v>30</v>
      </c>
    </row>
    <row r="22" spans="2:13" ht="13.5">
      <c r="B22">
        <v>20</v>
      </c>
      <c r="C22">
        <v>310862</v>
      </c>
      <c r="D22" t="s">
        <v>172</v>
      </c>
      <c r="E22">
        <v>319013</v>
      </c>
      <c r="F22" t="s">
        <v>142</v>
      </c>
      <c r="H22">
        <v>20</v>
      </c>
      <c r="I22">
        <v>1899</v>
      </c>
      <c r="J22" t="s">
        <v>173</v>
      </c>
      <c r="L22">
        <v>211</v>
      </c>
      <c r="M22" s="18" t="s">
        <v>31</v>
      </c>
    </row>
    <row r="23" spans="2:13" ht="13.5">
      <c r="B23">
        <v>21</v>
      </c>
      <c r="C23">
        <v>310870</v>
      </c>
      <c r="D23" t="s">
        <v>174</v>
      </c>
      <c r="E23">
        <v>319013</v>
      </c>
      <c r="F23" t="s">
        <v>142</v>
      </c>
      <c r="H23">
        <v>21</v>
      </c>
      <c r="I23">
        <v>1999</v>
      </c>
      <c r="J23" t="s">
        <v>175</v>
      </c>
      <c r="L23">
        <v>301</v>
      </c>
      <c r="M23" s="18" t="s">
        <v>32</v>
      </c>
    </row>
    <row r="24" spans="2:13" ht="13.5">
      <c r="B24">
        <v>22</v>
      </c>
      <c r="C24">
        <v>310888</v>
      </c>
      <c r="D24" t="s">
        <v>176</v>
      </c>
      <c r="E24">
        <v>319014</v>
      </c>
      <c r="F24" t="s">
        <v>144</v>
      </c>
      <c r="H24" s="52">
        <v>22</v>
      </c>
      <c r="I24" s="52">
        <v>2299</v>
      </c>
      <c r="J24" s="52" t="s">
        <v>271</v>
      </c>
      <c r="L24">
        <v>302</v>
      </c>
      <c r="M24" s="18" t="s">
        <v>33</v>
      </c>
    </row>
    <row r="25" spans="2:13" ht="13.5">
      <c r="B25">
        <v>23</v>
      </c>
      <c r="C25">
        <v>310896</v>
      </c>
      <c r="D25" t="s">
        <v>177</v>
      </c>
      <c r="E25">
        <v>319014</v>
      </c>
      <c r="F25" t="s">
        <v>144</v>
      </c>
      <c r="L25">
        <v>401</v>
      </c>
      <c r="M25" s="18" t="s">
        <v>34</v>
      </c>
    </row>
    <row r="26" spans="2:13" ht="13.5">
      <c r="B26">
        <v>24</v>
      </c>
      <c r="C26">
        <v>310904</v>
      </c>
      <c r="D26" t="s">
        <v>178</v>
      </c>
      <c r="E26">
        <v>319014</v>
      </c>
      <c r="F26" t="s">
        <v>144</v>
      </c>
      <c r="L26">
        <v>402</v>
      </c>
      <c r="M26" s="18" t="s">
        <v>35</v>
      </c>
    </row>
    <row r="27" spans="2:13" ht="13.5">
      <c r="B27">
        <v>25</v>
      </c>
      <c r="C27">
        <v>310912</v>
      </c>
      <c r="D27" t="s">
        <v>179</v>
      </c>
      <c r="E27">
        <v>319012</v>
      </c>
      <c r="F27" t="s">
        <v>140</v>
      </c>
      <c r="L27">
        <v>403</v>
      </c>
      <c r="M27" s="50" t="s">
        <v>254</v>
      </c>
    </row>
    <row r="28" spans="2:13" ht="13.5">
      <c r="B28">
        <v>26</v>
      </c>
      <c r="C28">
        <v>310920</v>
      </c>
      <c r="D28" t="s">
        <v>180</v>
      </c>
      <c r="E28">
        <v>319013</v>
      </c>
      <c r="F28" t="s">
        <v>142</v>
      </c>
      <c r="L28">
        <v>501</v>
      </c>
      <c r="M28" s="50" t="s">
        <v>255</v>
      </c>
    </row>
    <row r="29" spans="12:13" ht="13.5">
      <c r="L29">
        <v>502</v>
      </c>
      <c r="M29" s="18" t="s">
        <v>36</v>
      </c>
    </row>
    <row r="30" spans="12:13" ht="13.5">
      <c r="L30">
        <v>503</v>
      </c>
      <c r="M30" s="50" t="s">
        <v>256</v>
      </c>
    </row>
    <row r="31" spans="4:13" ht="13.5">
      <c r="D31" t="s">
        <v>181</v>
      </c>
      <c r="L31">
        <v>504</v>
      </c>
      <c r="M31" s="18" t="s">
        <v>37</v>
      </c>
    </row>
    <row r="32" spans="2:13" ht="13.5">
      <c r="B32">
        <v>1</v>
      </c>
      <c r="C32">
        <v>319999</v>
      </c>
      <c r="D32" t="s">
        <v>134</v>
      </c>
      <c r="L32">
        <v>505</v>
      </c>
      <c r="M32" s="50" t="s">
        <v>257</v>
      </c>
    </row>
    <row r="33" spans="2:13" ht="13.5">
      <c r="B33">
        <v>2</v>
      </c>
      <c r="C33">
        <v>310011</v>
      </c>
      <c r="D33" t="s">
        <v>148</v>
      </c>
      <c r="L33">
        <v>506</v>
      </c>
      <c r="M33" s="18" t="s">
        <v>38</v>
      </c>
    </row>
    <row r="34" spans="2:13" ht="13.5">
      <c r="B34">
        <v>3</v>
      </c>
      <c r="C34">
        <v>310029</v>
      </c>
      <c r="D34" t="s">
        <v>150</v>
      </c>
      <c r="L34">
        <v>507</v>
      </c>
      <c r="M34" s="18" t="s">
        <v>39</v>
      </c>
    </row>
    <row r="35" spans="2:13" ht="13.5">
      <c r="B35">
        <v>4</v>
      </c>
      <c r="C35">
        <v>310037</v>
      </c>
      <c r="D35" t="s">
        <v>152</v>
      </c>
      <c r="L35">
        <v>601</v>
      </c>
      <c r="M35" s="18" t="s">
        <v>40</v>
      </c>
    </row>
    <row r="36" spans="2:13" ht="13.5">
      <c r="B36">
        <v>5</v>
      </c>
      <c r="C36">
        <v>310045</v>
      </c>
      <c r="D36" t="s">
        <v>154</v>
      </c>
      <c r="L36">
        <v>602</v>
      </c>
      <c r="M36" s="18" t="s">
        <v>41</v>
      </c>
    </row>
    <row r="37" spans="2:13" ht="13.5">
      <c r="B37">
        <v>6</v>
      </c>
      <c r="C37">
        <v>310524</v>
      </c>
      <c r="D37" t="s">
        <v>156</v>
      </c>
      <c r="L37">
        <v>603</v>
      </c>
      <c r="M37" s="18" t="s">
        <v>42</v>
      </c>
    </row>
    <row r="38" spans="2:13" ht="13.5">
      <c r="B38">
        <v>7</v>
      </c>
      <c r="C38">
        <v>310581</v>
      </c>
      <c r="D38" t="s">
        <v>158</v>
      </c>
      <c r="L38">
        <v>604</v>
      </c>
      <c r="M38" s="18" t="s">
        <v>43</v>
      </c>
    </row>
    <row r="39" spans="2:13" ht="13.5">
      <c r="B39">
        <v>8</v>
      </c>
      <c r="C39">
        <v>310615</v>
      </c>
      <c r="D39" t="s">
        <v>160</v>
      </c>
      <c r="L39">
        <v>605</v>
      </c>
      <c r="M39" s="18" t="s">
        <v>44</v>
      </c>
    </row>
    <row r="40" spans="2:13" ht="13.5">
      <c r="B40">
        <v>9</v>
      </c>
      <c r="C40">
        <v>310680</v>
      </c>
      <c r="D40" t="s">
        <v>162</v>
      </c>
      <c r="L40">
        <v>606</v>
      </c>
      <c r="M40" s="18" t="s">
        <v>45</v>
      </c>
    </row>
    <row r="41" spans="2:13" ht="13.5">
      <c r="B41">
        <v>10</v>
      </c>
      <c r="C41">
        <v>310771</v>
      </c>
      <c r="D41" t="s">
        <v>164</v>
      </c>
      <c r="L41">
        <v>701</v>
      </c>
      <c r="M41" s="18" t="s">
        <v>46</v>
      </c>
    </row>
    <row r="42" spans="2:13" ht="13.5">
      <c r="B42">
        <v>11</v>
      </c>
      <c r="C42">
        <v>310821</v>
      </c>
      <c r="D42" t="s">
        <v>166</v>
      </c>
      <c r="L42">
        <v>702</v>
      </c>
      <c r="M42" s="18" t="s">
        <v>47</v>
      </c>
    </row>
    <row r="43" spans="2:13" ht="13.5">
      <c r="B43">
        <v>12</v>
      </c>
      <c r="C43">
        <v>310839</v>
      </c>
      <c r="D43" t="s">
        <v>168</v>
      </c>
      <c r="L43">
        <v>703</v>
      </c>
      <c r="M43" s="18" t="s">
        <v>48</v>
      </c>
    </row>
    <row r="44" spans="2:13" ht="13.5">
      <c r="B44">
        <v>13</v>
      </c>
      <c r="C44">
        <v>310847</v>
      </c>
      <c r="D44" t="s">
        <v>170</v>
      </c>
      <c r="L44">
        <v>704</v>
      </c>
      <c r="M44" s="18" t="s">
        <v>49</v>
      </c>
    </row>
    <row r="45" spans="2:13" ht="13.5">
      <c r="B45">
        <v>14</v>
      </c>
      <c r="C45">
        <v>310862</v>
      </c>
      <c r="D45" t="s">
        <v>172</v>
      </c>
      <c r="L45">
        <v>801</v>
      </c>
      <c r="M45" s="18" t="s">
        <v>50</v>
      </c>
    </row>
    <row r="46" spans="2:13" ht="13.5">
      <c r="B46">
        <v>15</v>
      </c>
      <c r="C46">
        <v>310870</v>
      </c>
      <c r="D46" t="s">
        <v>174</v>
      </c>
      <c r="L46">
        <v>802</v>
      </c>
      <c r="M46" s="18" t="s">
        <v>51</v>
      </c>
    </row>
    <row r="47" spans="2:13" ht="13.5">
      <c r="B47">
        <v>16</v>
      </c>
      <c r="C47">
        <v>310888</v>
      </c>
      <c r="D47" t="s">
        <v>176</v>
      </c>
      <c r="L47">
        <v>803</v>
      </c>
      <c r="M47" s="18" t="s">
        <v>52</v>
      </c>
    </row>
    <row r="48" spans="2:13" ht="13.5">
      <c r="B48">
        <v>17</v>
      </c>
      <c r="C48">
        <v>310896</v>
      </c>
      <c r="D48" t="s">
        <v>177</v>
      </c>
      <c r="L48">
        <v>804</v>
      </c>
      <c r="M48" s="18" t="s">
        <v>53</v>
      </c>
    </row>
    <row r="49" spans="2:13" ht="13.5">
      <c r="B49">
        <v>18</v>
      </c>
      <c r="C49">
        <v>310904</v>
      </c>
      <c r="D49" t="s">
        <v>178</v>
      </c>
      <c r="L49">
        <v>805</v>
      </c>
      <c r="M49" s="18" t="s">
        <v>54</v>
      </c>
    </row>
    <row r="50" spans="2:13" ht="13.5">
      <c r="B50">
        <v>19</v>
      </c>
      <c r="C50">
        <v>310912</v>
      </c>
      <c r="D50" t="s">
        <v>179</v>
      </c>
      <c r="L50">
        <v>806</v>
      </c>
      <c r="M50" s="18" t="s">
        <v>55</v>
      </c>
    </row>
    <row r="51" spans="2:13" ht="13.5">
      <c r="B51">
        <v>20</v>
      </c>
      <c r="C51">
        <v>310920</v>
      </c>
      <c r="D51" t="s">
        <v>180</v>
      </c>
      <c r="L51">
        <v>807</v>
      </c>
      <c r="M51" s="18" t="s">
        <v>56</v>
      </c>
    </row>
    <row r="52" spans="12:13" ht="13.5">
      <c r="L52">
        <v>901</v>
      </c>
      <c r="M52" s="18" t="s">
        <v>57</v>
      </c>
    </row>
    <row r="53" spans="12:13" ht="13.5">
      <c r="L53">
        <v>902</v>
      </c>
      <c r="M53" s="18" t="s">
        <v>58</v>
      </c>
    </row>
    <row r="54" spans="12:13" ht="13.5">
      <c r="L54">
        <v>903</v>
      </c>
      <c r="M54" s="18" t="s">
        <v>59</v>
      </c>
    </row>
    <row r="55" spans="12:13" ht="13.5">
      <c r="L55">
        <v>904</v>
      </c>
      <c r="M55" s="18" t="s">
        <v>60</v>
      </c>
    </row>
    <row r="56" spans="12:13" ht="13.5">
      <c r="L56">
        <v>905</v>
      </c>
      <c r="M56" s="18" t="s">
        <v>61</v>
      </c>
    </row>
    <row r="57" spans="12:13" ht="13.5">
      <c r="L57">
        <v>906</v>
      </c>
      <c r="M57" s="18" t="s">
        <v>62</v>
      </c>
    </row>
    <row r="58" spans="12:13" ht="13.5">
      <c r="L58">
        <v>907</v>
      </c>
      <c r="M58" s="18" t="s">
        <v>63</v>
      </c>
    </row>
    <row r="59" spans="12:13" ht="13.5">
      <c r="L59">
        <v>908</v>
      </c>
      <c r="M59" s="18" t="s">
        <v>64</v>
      </c>
    </row>
    <row r="60" spans="12:13" ht="13.5">
      <c r="L60">
        <v>909</v>
      </c>
      <c r="M60" s="18" t="s">
        <v>65</v>
      </c>
    </row>
    <row r="61" spans="12:13" ht="13.5">
      <c r="L61">
        <v>910</v>
      </c>
      <c r="M61" s="18" t="s">
        <v>66</v>
      </c>
    </row>
    <row r="62" spans="12:13" ht="13.5">
      <c r="L62">
        <v>911</v>
      </c>
      <c r="M62" s="18" t="s">
        <v>67</v>
      </c>
    </row>
    <row r="63" spans="12:13" ht="13.5">
      <c r="L63">
        <v>912</v>
      </c>
      <c r="M63" s="18" t="s">
        <v>68</v>
      </c>
    </row>
    <row r="64" spans="12:13" ht="13.5">
      <c r="L64">
        <v>1001</v>
      </c>
      <c r="M64" s="50" t="s">
        <v>258</v>
      </c>
    </row>
    <row r="65" spans="12:13" ht="13.5">
      <c r="L65">
        <v>1002</v>
      </c>
      <c r="M65" s="18" t="s">
        <v>69</v>
      </c>
    </row>
    <row r="66" spans="12:13" ht="13.5">
      <c r="L66">
        <v>1003</v>
      </c>
      <c r="M66" s="18" t="s">
        <v>70</v>
      </c>
    </row>
    <row r="67" spans="12:13" ht="13.5">
      <c r="L67">
        <v>1004</v>
      </c>
      <c r="M67" s="18" t="s">
        <v>71</v>
      </c>
    </row>
    <row r="68" spans="12:13" ht="13.5">
      <c r="L68">
        <v>1005</v>
      </c>
      <c r="M68" s="18" t="s">
        <v>72</v>
      </c>
    </row>
    <row r="69" spans="12:13" ht="13.5">
      <c r="L69">
        <v>1006</v>
      </c>
      <c r="M69" s="18" t="s">
        <v>73</v>
      </c>
    </row>
    <row r="70" spans="12:13" ht="13.5">
      <c r="L70">
        <v>1007</v>
      </c>
      <c r="M70" s="18" t="s">
        <v>74</v>
      </c>
    </row>
    <row r="71" spans="12:13" ht="13.5">
      <c r="L71">
        <v>1008</v>
      </c>
      <c r="M71" s="18" t="s">
        <v>75</v>
      </c>
    </row>
    <row r="72" spans="12:13" ht="13.5">
      <c r="L72">
        <v>1009</v>
      </c>
      <c r="M72" s="18" t="s">
        <v>76</v>
      </c>
    </row>
    <row r="73" spans="12:13" ht="13.5">
      <c r="L73">
        <v>1010</v>
      </c>
      <c r="M73" s="18" t="s">
        <v>77</v>
      </c>
    </row>
    <row r="74" spans="12:13" ht="13.5">
      <c r="L74">
        <v>1011</v>
      </c>
      <c r="M74" s="18" t="s">
        <v>78</v>
      </c>
    </row>
    <row r="75" spans="12:13" ht="13.5">
      <c r="L75">
        <v>1101</v>
      </c>
      <c r="M75" s="18" t="s">
        <v>79</v>
      </c>
    </row>
    <row r="76" spans="12:13" ht="13.5">
      <c r="L76">
        <v>1102</v>
      </c>
      <c r="M76" s="18" t="s">
        <v>80</v>
      </c>
    </row>
    <row r="77" spans="12:13" ht="13.5">
      <c r="L77">
        <v>1103</v>
      </c>
      <c r="M77" s="18" t="s">
        <v>81</v>
      </c>
    </row>
    <row r="78" spans="12:13" ht="13.5">
      <c r="L78">
        <v>1104</v>
      </c>
      <c r="M78" s="18" t="s">
        <v>82</v>
      </c>
    </row>
    <row r="79" spans="12:13" ht="13.5">
      <c r="L79">
        <v>1105</v>
      </c>
      <c r="M79" s="18" t="s">
        <v>83</v>
      </c>
    </row>
    <row r="80" spans="12:13" ht="13.5">
      <c r="L80">
        <v>1106</v>
      </c>
      <c r="M80" s="18" t="s">
        <v>84</v>
      </c>
    </row>
    <row r="81" spans="12:13" ht="13.5">
      <c r="L81">
        <v>1107</v>
      </c>
      <c r="M81" s="18" t="s">
        <v>85</v>
      </c>
    </row>
    <row r="82" spans="12:13" ht="13.5">
      <c r="L82">
        <v>1108</v>
      </c>
      <c r="M82" s="18" t="s">
        <v>86</v>
      </c>
    </row>
    <row r="83" spans="12:13" ht="13.5">
      <c r="L83">
        <v>1109</v>
      </c>
      <c r="M83" s="18" t="s">
        <v>87</v>
      </c>
    </row>
    <row r="84" spans="12:13" ht="13.5">
      <c r="L84">
        <v>1110</v>
      </c>
      <c r="M84" s="18" t="s">
        <v>88</v>
      </c>
    </row>
    <row r="85" spans="12:13" ht="13.5">
      <c r="L85">
        <v>1111</v>
      </c>
      <c r="M85" s="18" t="s">
        <v>89</v>
      </c>
    </row>
    <row r="86" spans="12:13" ht="13.5">
      <c r="L86">
        <v>1112</v>
      </c>
      <c r="M86" s="18" t="s">
        <v>90</v>
      </c>
    </row>
    <row r="87" spans="12:13" ht="13.5">
      <c r="L87">
        <v>1201</v>
      </c>
      <c r="M87" s="18" t="s">
        <v>91</v>
      </c>
    </row>
    <row r="88" spans="12:13" ht="13.5">
      <c r="L88">
        <v>1202</v>
      </c>
      <c r="M88" s="18" t="s">
        <v>92</v>
      </c>
    </row>
    <row r="89" spans="12:13" ht="13.5">
      <c r="L89">
        <v>1203</v>
      </c>
      <c r="M89" s="18" t="s">
        <v>93</v>
      </c>
    </row>
    <row r="90" spans="12:13" ht="13.5">
      <c r="L90">
        <v>1301</v>
      </c>
      <c r="M90" s="18" t="s">
        <v>94</v>
      </c>
    </row>
    <row r="91" spans="12:13" ht="13.5">
      <c r="L91">
        <v>1302</v>
      </c>
      <c r="M91" s="18" t="s">
        <v>95</v>
      </c>
    </row>
    <row r="92" spans="12:13" ht="13.5">
      <c r="L92">
        <v>1303</v>
      </c>
      <c r="M92" s="18" t="s">
        <v>96</v>
      </c>
    </row>
    <row r="93" spans="12:13" ht="13.5">
      <c r="L93">
        <v>1304</v>
      </c>
      <c r="M93" s="18" t="s">
        <v>97</v>
      </c>
    </row>
    <row r="94" spans="12:13" ht="13.5">
      <c r="L94">
        <v>1305</v>
      </c>
      <c r="M94" s="18" t="s">
        <v>98</v>
      </c>
    </row>
    <row r="95" spans="12:13" ht="13.5">
      <c r="L95">
        <v>1306</v>
      </c>
      <c r="M95" s="18" t="s">
        <v>99</v>
      </c>
    </row>
    <row r="96" spans="12:13" ht="13.5">
      <c r="L96">
        <v>1307</v>
      </c>
      <c r="M96" s="18" t="s">
        <v>100</v>
      </c>
    </row>
    <row r="97" spans="12:13" ht="13.5">
      <c r="L97">
        <v>1308</v>
      </c>
      <c r="M97" s="50" t="s">
        <v>259</v>
      </c>
    </row>
    <row r="98" spans="12:13" ht="13.5">
      <c r="L98">
        <v>1309</v>
      </c>
      <c r="M98" s="18" t="s">
        <v>101</v>
      </c>
    </row>
    <row r="99" spans="12:13" ht="13.5">
      <c r="L99">
        <v>1310</v>
      </c>
      <c r="M99" s="18" t="s">
        <v>102</v>
      </c>
    </row>
    <row r="100" spans="12:13" ht="13.5">
      <c r="L100">
        <v>1401</v>
      </c>
      <c r="M100" s="18" t="s">
        <v>103</v>
      </c>
    </row>
    <row r="101" spans="12:13" ht="13.5">
      <c r="L101">
        <v>1402</v>
      </c>
      <c r="M101" s="18" t="s">
        <v>104</v>
      </c>
    </row>
    <row r="102" spans="12:13" ht="13.5">
      <c r="L102">
        <v>1403</v>
      </c>
      <c r="M102" s="18" t="s">
        <v>105</v>
      </c>
    </row>
    <row r="103" spans="12:13" ht="13.5">
      <c r="L103">
        <v>1404</v>
      </c>
      <c r="M103" s="50" t="s">
        <v>260</v>
      </c>
    </row>
    <row r="104" spans="12:13" ht="13.5">
      <c r="L104">
        <v>1405</v>
      </c>
      <c r="M104" s="18" t="s">
        <v>106</v>
      </c>
    </row>
    <row r="105" spans="12:13" ht="13.5">
      <c r="L105">
        <v>1406</v>
      </c>
      <c r="M105" s="50" t="s">
        <v>261</v>
      </c>
    </row>
    <row r="106" spans="12:13" ht="13.5">
      <c r="L106">
        <v>1407</v>
      </c>
      <c r="M106" s="18" t="s">
        <v>107</v>
      </c>
    </row>
    <row r="107" spans="12:13" ht="13.5">
      <c r="L107">
        <v>1408</v>
      </c>
      <c r="M107" s="50" t="s">
        <v>262</v>
      </c>
    </row>
    <row r="108" spans="12:13" ht="13.5">
      <c r="L108">
        <v>1501</v>
      </c>
      <c r="M108" s="18" t="s">
        <v>108</v>
      </c>
    </row>
    <row r="109" spans="12:13" ht="13.5">
      <c r="L109">
        <v>1502</v>
      </c>
      <c r="M109" s="50" t="s">
        <v>263</v>
      </c>
    </row>
    <row r="110" spans="12:13" ht="13.5">
      <c r="L110">
        <v>1503</v>
      </c>
      <c r="M110" s="18" t="s">
        <v>109</v>
      </c>
    </row>
    <row r="111" spans="12:13" ht="13.5">
      <c r="L111">
        <v>1504</v>
      </c>
      <c r="M111" s="50" t="s">
        <v>264</v>
      </c>
    </row>
    <row r="112" spans="12:13" ht="13.5">
      <c r="L112">
        <v>1601</v>
      </c>
      <c r="M112" s="18" t="s">
        <v>110</v>
      </c>
    </row>
    <row r="113" spans="12:13" ht="13.5">
      <c r="L113">
        <v>1602</v>
      </c>
      <c r="M113" s="18" t="s">
        <v>111</v>
      </c>
    </row>
    <row r="114" spans="12:13" ht="13.5">
      <c r="L114">
        <v>1701</v>
      </c>
      <c r="M114" s="18" t="s">
        <v>112</v>
      </c>
    </row>
    <row r="115" spans="12:13" ht="13.5">
      <c r="L115">
        <v>1702</v>
      </c>
      <c r="M115" s="50" t="s">
        <v>265</v>
      </c>
    </row>
    <row r="116" spans="12:13" ht="13.5">
      <c r="L116">
        <v>1800</v>
      </c>
      <c r="M116" s="50" t="s">
        <v>266</v>
      </c>
    </row>
    <row r="117" spans="12:13" ht="13.5">
      <c r="L117">
        <v>1901</v>
      </c>
      <c r="M117" s="18" t="s">
        <v>113</v>
      </c>
    </row>
    <row r="118" spans="12:13" ht="13.5">
      <c r="L118">
        <v>1902</v>
      </c>
      <c r="M118" s="18" t="s">
        <v>114</v>
      </c>
    </row>
    <row r="119" spans="12:13" ht="13.5">
      <c r="L119">
        <v>1903</v>
      </c>
      <c r="M119" s="18" t="s">
        <v>115</v>
      </c>
    </row>
    <row r="120" spans="12:13" ht="13.5">
      <c r="L120">
        <v>1904</v>
      </c>
      <c r="M120" s="18" t="s">
        <v>116</v>
      </c>
    </row>
    <row r="121" spans="12:13" ht="13.5">
      <c r="L121">
        <v>1905</v>
      </c>
      <c r="M121" s="18" t="s">
        <v>117</v>
      </c>
    </row>
    <row r="122" spans="12:13" ht="13.5">
      <c r="L122" s="52">
        <v>2210</v>
      </c>
      <c r="M122" s="53" t="s">
        <v>272</v>
      </c>
    </row>
    <row r="123" spans="12:13" ht="13.5">
      <c r="L123" s="52">
        <v>2220</v>
      </c>
      <c r="M123" s="53" t="s">
        <v>271</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鳥取県国民健康保険団体連合会</dc:creator>
  <cp:keywords/>
  <dc:description/>
  <cp:lastModifiedBy>吉田 将平</cp:lastModifiedBy>
  <cp:lastPrinted>2013-02-25T02:40:51Z</cp:lastPrinted>
  <dcterms:created xsi:type="dcterms:W3CDTF">1998-10-26T00:45:58Z</dcterms:created>
  <dcterms:modified xsi:type="dcterms:W3CDTF">2015-01-30T06:00:49Z</dcterms:modified>
  <cp:category/>
  <cp:version/>
  <cp:contentType/>
  <cp:contentStatus/>
</cp:coreProperties>
</file>